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апп в отд папке" sheetId="1" r:id="rId1"/>
    <sheet name="дюсш 0615031" sheetId="2" r:id="rId2"/>
    <sheet name="освіта с отд" sheetId="3" r:id="rId3"/>
    <sheet name="Інші" sheetId="4" r:id="rId4"/>
    <sheet name="мр " sheetId="5" r:id="rId5"/>
    <sheet name="цдют" sheetId="6" r:id="rId6"/>
    <sheet name="Все_сш_ вш_отд" sheetId="7" r:id="rId7"/>
    <sheet name="дс " sheetId="8" r:id="rId8"/>
  </sheets>
  <externalReferences>
    <externalReference r:id="rId11"/>
  </externalReferences>
  <definedNames>
    <definedName name="_xlnm.Print_Titles" localSheetId="6">'Все_сш_ вш_отд'!$30:$30</definedName>
    <definedName name="_xlnm.Print_Titles" localSheetId="7">'дс '!$31:$31</definedName>
    <definedName name="_xlnm.Print_Titles" localSheetId="1">'дюсш 0615031'!$29:$29</definedName>
    <definedName name="_xlnm.Print_Titles" localSheetId="3">'Інші'!$30:$30</definedName>
    <definedName name="_xlnm.Print_Titles" localSheetId="4">'мр '!$29:$29</definedName>
    <definedName name="_xlnm.Print_Titles" localSheetId="2">'освіта с отд'!$28:$28</definedName>
    <definedName name="_xlnm.Print_Titles" localSheetId="5">'цдют'!$30:$30</definedName>
    <definedName name="_xlnm.Print_Area" localSheetId="0">'апп в отд папке'!$A$1:$E$203</definedName>
    <definedName name="_xlnm.Print_Area" localSheetId="6">'Все_сш_ вш_отд'!$A$1:$E$129</definedName>
    <definedName name="_xlnm.Print_Area" localSheetId="7">'дс '!$A$1:$E$130</definedName>
    <definedName name="_xlnm.Print_Area" localSheetId="1">'дюсш 0615031'!$A$1:$E$128</definedName>
    <definedName name="_xlnm.Print_Area" localSheetId="3">'Інші'!$A$1:$E$130</definedName>
    <definedName name="_xlnm.Print_Area" localSheetId="4">'мр '!$A$1:$E$128</definedName>
    <definedName name="_xlnm.Print_Area" localSheetId="2">'освіта с отд'!$A$1:$E$127</definedName>
    <definedName name="_xlnm.Print_Area" localSheetId="5">'цдют'!$A$1:$E$130</definedName>
  </definedNames>
  <calcPr fullCalcOnLoad="1"/>
</workbook>
</file>

<file path=xl/sharedStrings.xml><?xml version="1.0" encoding="utf-8"?>
<sst xmlns="http://schemas.openxmlformats.org/spreadsheetml/2006/main" count="1196" uniqueCount="182">
  <si>
    <t>ЗАТВЕРДЖЕНО</t>
  </si>
  <si>
    <t>Наказ Міністерства фінансів України</t>
  </si>
  <si>
    <t>28.01.2002 № 57 (у редакції наказу</t>
  </si>
  <si>
    <t>Міністерства фінансів України 04.12.2015 № 1118)</t>
  </si>
  <si>
    <t>Кошторис відповідає зведенню бюджету</t>
  </si>
  <si>
    <t>Затверджений у сумі  Сто сімдесят два мільйони дев'ятсот шістдесят вісім тисяч двісті шістдесят (172 968 260) грн.</t>
  </si>
  <si>
    <t>(сума словами і ціфрами)</t>
  </si>
  <si>
    <t>Начальник управління фінансів Шевченківського району Департаменту бюджету і фінансів Харківської міської ради</t>
  </si>
  <si>
    <t>Голова  Адміністрації  Шевченківського  району  Харківської міської  ради</t>
  </si>
  <si>
    <t>(посада)</t>
  </si>
  <si>
    <t>Н.Г. ГВАЗАВА</t>
  </si>
  <si>
    <t>В.Р. КОТКОВСЬКИЙ</t>
  </si>
  <si>
    <t>(підпис)</t>
  </si>
  <si>
    <t>(ініціали і прізвище)</t>
  </si>
  <si>
    <t>(число, місяць, рік)</t>
  </si>
  <si>
    <t>М.П.</t>
  </si>
  <si>
    <t xml:space="preserve">Кошторис </t>
  </si>
  <si>
    <t>на  2020 рік</t>
  </si>
  <si>
    <t>02146268     Управління освіти адміністрації Шевченківського району Харківської міської ради</t>
  </si>
  <si>
    <t>(код за ЄДРПОУ та найменування бюджетної установи)</t>
  </si>
  <si>
    <t>м. Харків, Шевченківський район</t>
  </si>
  <si>
    <t>(найменування міста, району, області)</t>
  </si>
  <si>
    <t>Вид бюджету</t>
  </si>
  <si>
    <t>бюджет Шевченківського району м. Харкова</t>
  </si>
  <si>
    <t>код та назва відомчої класифікації в видатків та кредитування бюджету</t>
  </si>
  <si>
    <t>06  Управління освіти адміністрації Шевченківського району Харківської міської ради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</si>
  <si>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</si>
  <si>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</si>
  <si>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0611010 " Надання дошкільної освіти")</t>
  </si>
  <si>
    <t>(грн.)</t>
  </si>
  <si>
    <t>Найменування</t>
  </si>
  <si>
    <t>Код</t>
  </si>
  <si>
    <t>Усього  на  рік</t>
  </si>
  <si>
    <t>РАЗОМ</t>
  </si>
  <si>
    <t>загальний фонд</t>
  </si>
  <si>
    <t>спеціальний фонд</t>
  </si>
  <si>
    <t>НАДХОДЖЕННЯ 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</si>
  <si>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</si>
  <si>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</si>
  <si>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</si>
  <si>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установами, згідно із законодавством</t>
  </si>
  <si>
    <t xml:space="preserve">  плата за послуги, що надаються бюджетними установами згідно з їх основною діяльністю</t>
  </si>
  <si>
    <t xml:space="preserve">  батьківська плата</t>
  </si>
  <si>
    <t xml:space="preserve">   надходження бюджетних установ від додаткової (господарської) діяльності</t>
  </si>
  <si>
    <t xml:space="preserve">  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</si>
  <si>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  надходження бюджетних установ від реалізації в установленому порядку майна (крім нерухомого)</t>
  </si>
  <si>
    <t xml:space="preserve">  - інші джерела власних надходжень бюджетних установ</t>
  </si>
  <si>
    <t xml:space="preserve">  - гранти та дарунки</t>
  </si>
  <si>
    <t xml:space="preserve">  - надходження коштів на виконання доручень</t>
  </si>
  <si>
    <t xml:space="preserve">  - інші надходження, у тому числі:</t>
  </si>
  <si>
    <t xml:space="preserve">  - інші доходи (розписати за кодами класифікації доходів бюджету)</t>
  </si>
  <si>
    <t xml:space="preserve"> - фінансування (розписати за кодами класифікації фінансування бюджету за типом боргового зобов'язання)</t>
  </si>
  <si>
    <t>кошти, що передаються із загального фонду до бюджету розвитку (спеціального фонду)</t>
  </si>
  <si>
    <t xml:space="preserve">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</si>
  <si>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</si>
  <si>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</si>
  <si>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</si>
  <si>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</si>
  <si>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</si>
  <si>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</si>
  <si>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</si>
  <si>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</si>
  <si>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</si>
  <si>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</si>
  <si>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 xml:space="preserve">Медикаменти та перев'язувальні матеріали 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</si>
  <si>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</si>
  <si>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</si>
  <si>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</si>
  <si>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</si>
  <si>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</si>
  <si>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</si>
  <si>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</si>
  <si>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</si>
  <si>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</si>
  <si>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</si>
  <si>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</si>
  <si>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</si>
  <si>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</si>
  <si>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</si>
  <si>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 xml:space="preserve">Обслуговувння боргових зобов'язань </t>
  </si>
  <si>
    <t xml:space="preserve">Обслуговувння внутрішніх боргових зобов'язань </t>
  </si>
  <si>
    <t xml:space="preserve">Обслуговування зовнішніх  боргових зобов'язань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</si>
  <si>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</si>
  <si>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</si>
  <si>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</si>
  <si>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</si>
  <si>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</si>
  <si>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</si>
  <si>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</si>
  <si>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</si>
  <si>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</si>
  <si>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</si>
  <si>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</si>
  <si>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</si>
  <si>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</si>
  <si>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</si>
  <si>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</si>
  <si>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</si>
  <si>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</si>
  <si>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</si>
  <si>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</si>
  <si>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</si>
  <si>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іншіх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</si>
  <si>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</si>
  <si>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</si>
  <si>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</si>
  <si>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</si>
  <si>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</si>
  <si>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</si>
  <si>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</si>
  <si>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</si>
  <si>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</si>
  <si>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</si>
  <si>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</si>
  <si>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</si>
  <si>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</si>
  <si>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</si>
  <si>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Начальник Управління освіти адміністрації</t>
  </si>
  <si>
    <t>Шевченківського району Харківської міської ради</t>
  </si>
  <si>
    <t>Ю.Г. БАШКІРОВА</t>
  </si>
  <si>
    <t>Головний бухгалтер</t>
  </si>
  <si>
    <t>Т.І. БУРЛАКОВА</t>
  </si>
  <si>
    <t>М. П. ***</t>
  </si>
  <si>
    <t>** Сума проставляється за кодом відповідно до класифікації кредитування бюджету та не враховується у рядку "НАДХОДЖЕННЯ- усього".</t>
  </si>
  <si>
    <t>*** Заповнюється розпорядником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</si>
  <si>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Затверджений у сумі  Триста шістдесят п`ять  мільйонів триста сімнадцять тисяч  сімсот дев`яносто п`ять (365 317 795) грн.</t>
  </si>
  <si>
    <t xml:space="preserve">   Кошторис </t>
  </si>
  <si>
    <t>м. Харків,  Шевченківський район</t>
  </si>
  <si>
    <t>06 Управління освіти адміністрації Шевченківського району Харківської міської ради</t>
  </si>
  <si>
    <t>0611020 "Надання загальної середньої освіти закладами загальної середньої освіти  (у тому числі з дошкільними підрозділами (відділеннями, групами)).</t>
  </si>
  <si>
    <t>Затверджений у сумі   Вісім мільйонів триста чотирнадцять тисяч вісімсот сорок шість  (8 314 846) грн.</t>
  </si>
  <si>
    <t>0611090 "Надання позашкільної освіти закладами позашкільної освіти, заходи із позашкільної роботи з дітьми''</t>
  </si>
  <si>
    <t xml:space="preserve"> плата за оренду майна бюджетних установ, що здійснюється відповідно до Закону України "Про оренду державного та комунального майна"</t>
  </si>
  <si>
    <t>Затверджений у сумі  Два мільйони чотириста дев'яносто шість тисяч  п`ятнадцять (2 496 015) грн.</t>
  </si>
  <si>
    <t>0611150''Методичне забезпечення діяльності закладів освіти'')</t>
  </si>
  <si>
    <t xml:space="preserve">   надходження від здачі в оренду майна бюджетних установ</t>
  </si>
  <si>
    <t>Затверджений  у   сумі   П`ять мільйонів дев`ятсот сорок дев`ять тисяч двісті чотири (5 949 204) грн.</t>
  </si>
  <si>
    <t>0611161 ''Забезпечення діяльності інших закладів у сфері освіти'').</t>
  </si>
  <si>
    <t xml:space="preserve">   плата за оренду майна бюджетних установ, що здійснюється відповідно до Закону України "Про оренду державного та комунального майна"</t>
  </si>
  <si>
    <t>Начальник Управління фінансів Шевченківського району Департаменту бюджету і фінансів Харківської міської ради</t>
  </si>
  <si>
    <t>Сорок   дев'ять   мільйонів   шістдесят  три   тисячі    двадцять  одна   грн.</t>
  </si>
  <si>
    <t xml:space="preserve">Начальник управління освіти адміністрації </t>
  </si>
  <si>
    <t>Дзержинського району Харківської міської ради</t>
  </si>
  <si>
    <t>Ю. Г. Башкірова</t>
  </si>
  <si>
    <t xml:space="preserve">Зведений  кошторис 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</si>
  <si>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</t>
  </si>
  <si>
    <t>0610000 "Управління освіти адміністрації Шевченківського району Харківської міської ради")</t>
  </si>
  <si>
    <t>Затверджений у сумі Десять мільйонів сімсот тридцять вісім тисяч сімсот шістдесят одна (10 738 761) грн.</t>
  </si>
  <si>
    <t>0615031 "Утримання та навчально-тренувальна робота комунальних дитячо-юнацьких спортивних шкіл").</t>
  </si>
  <si>
    <t>ПОГОДЖЕНО:</t>
  </si>
  <si>
    <t xml:space="preserve">Затверджений  у сумі  Два мільйони двісті сімдесят чотири тисячі </t>
  </si>
  <si>
    <t>Заступник міського голови - директор Департаменту бюджету і фінансів</t>
  </si>
  <si>
    <t>дев`ятсот дев`яносто сім  (2 274 997)  грн</t>
  </si>
  <si>
    <t>(сума словами і цифрами)</t>
  </si>
  <si>
    <t>Заступник міського голови - керуючий справами виконавчого комітету міської ради</t>
  </si>
  <si>
    <t>Т. Д. Таукешева</t>
  </si>
  <si>
    <t>Т.М. Чечетова-Терашвілі</t>
  </si>
  <si>
    <t>АППАРАТ В ОТДЕЛЬНОМ ФАЙЛЕ</t>
  </si>
  <si>
    <t>код та назва відомчої класифікації  видатків та кредитування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</si>
  <si>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  0610160 "Керівництво і управління у відповідній сфері у містах (місті Києві), селищ</t>
  </si>
  <si>
    <t>(грн)</t>
  </si>
  <si>
    <t>Загальний фонд</t>
  </si>
  <si>
    <t>Спеціальний фонд</t>
  </si>
  <si>
    <t>надходження від плати за послуги, що надаються бюджетними установами згідно із законодавством</t>
  </si>
  <si>
    <t>(розписати за підгрупами)</t>
  </si>
  <si>
    <t xml:space="preserve">   плата за оренду майна бюджетних установ</t>
  </si>
  <si>
    <t xml:space="preserve"> 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</si>
  <si>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</si>
  <si>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</si>
  <si>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</si>
  <si>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зобов'язання)</t>
  </si>
  <si>
    <t>кошти, що передаються із загального фонду бюджету до бюджету розвитку (спеціального фонду)</t>
  </si>
  <si>
    <t>повернення кредитів до бюджету (розписати за кодами програмної класифікації видатків та кредитування бюджету,  класифікації кредитування бюджету)</t>
  </si>
  <si>
    <t>Грошове забезпечення військовослужбовців</t>
  </si>
  <si>
    <t xml:space="preserve">Обслуговування боргових зобов'язань </t>
  </si>
  <si>
    <t>Ю.Г. Башкірова</t>
  </si>
  <si>
    <t>Т.І. Бурлакова</t>
  </si>
  <si>
    <t xml:space="preserve">Заступник начальника управління фінансів  </t>
  </si>
  <si>
    <t>Шевченківського району</t>
  </si>
  <si>
    <t>Департаменту бюджету  і фінансів</t>
  </si>
  <si>
    <t>Харківської міської ради</t>
  </si>
  <si>
    <t>Н.В. Степпаненко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</si>
</sst>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&quot;грн&quot;;\-#,##0&quot;грн&quot;"/>
    <numFmt numFmtId="200" formatCode="#,##0&quot;грн&quot;;[Red]\-#,##0&quot;грн&quot;"/>
    <numFmt numFmtId="201" formatCode="#,##0.00&quot;грн&quot;;\-#,##0.00&quot;грн&quot;"/>
    <numFmt numFmtId="202" formatCode="#,##0.00&quot;грн&quot;;[Red]\-#,##0.00&quot;грн&quot;"/>
    <numFmt numFmtId="203" formatCode="_-* #,##0&quot;грн&quot;_-;\-* #,##0&quot;грн&quot;_-;_-* &quot;-&quot;&quot;грн&quot;_-;_-@_-"/>
    <numFmt numFmtId="204" formatCode="_-* #,##0_г_р_н_-;\-* #,##0_г_р_н_-;_-* &quot;-&quot;_г_р_н_-;_-@_-"/>
    <numFmt numFmtId="205" formatCode="_-* #,##0.00&quot;грн&quot;_-;\-* #,##0.00&quot;грн&quot;_-;_-* &quot;-&quot;??&quot;грн&quot;_-;_-@_-"/>
    <numFmt numFmtId="206" formatCode="_-* #,##0.00_г_р_н_-;\-* #,##0.00_г_р_н_-;_-* &quot;-&quot;??_г_р_н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000000"/>
    <numFmt numFmtId="216" formatCode="#,##0_р_."/>
    <numFmt numFmtId="217" formatCode="0.0"/>
    <numFmt numFmtId="218" formatCode="0.000"/>
    <numFmt numFmtId="219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Times New Roman"/>
      <family val="1"/>
    </font>
    <font>
      <sz val="12.5"/>
      <name val="Times New Roman"/>
      <family val="1"/>
    </font>
    <font>
      <b/>
      <i/>
      <sz val="10"/>
      <name val="Times New Roman"/>
      <family val="1"/>
    </font>
    <font>
      <i/>
      <sz val="11"/>
      <color indexed="9"/>
      <name val="Times New Roman"/>
      <family val="1"/>
    </font>
    <font>
      <sz val="11"/>
      <name val="Arial Cyr"/>
      <family val="2"/>
    </font>
    <font>
      <i/>
      <sz val="9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 wrapText="1"/>
    </xf>
    <xf numFmtId="14" fontId="25" fillId="0" borderId="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0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3" fontId="20" fillId="0" borderId="11" xfId="0" applyNumberFormat="1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3" fontId="20" fillId="24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1" xfId="0" applyFont="1" applyFill="1" applyBorder="1" applyAlignment="1">
      <alignment wrapText="1"/>
    </xf>
    <xf numFmtId="3" fontId="22" fillId="8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/>
    </xf>
    <xf numFmtId="4" fontId="31" fillId="25" borderId="11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31" fillId="26" borderId="0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/>
    </xf>
    <xf numFmtId="0" fontId="32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7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" fontId="20" fillId="24" borderId="1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wrapText="1"/>
    </xf>
    <xf numFmtId="49" fontId="21" fillId="0" borderId="11" xfId="0" applyNumberFormat="1" applyFont="1" applyFill="1" applyBorder="1" applyAlignment="1">
      <alignment wrapText="1"/>
    </xf>
    <xf numFmtId="49" fontId="21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center"/>
    </xf>
    <xf numFmtId="3" fontId="28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 wrapText="1"/>
    </xf>
    <xf numFmtId="0" fontId="36" fillId="0" borderId="10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/>
    </xf>
    <xf numFmtId="0" fontId="36" fillId="0" borderId="16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49" fontId="26" fillId="0" borderId="12" xfId="0" applyNumberFormat="1" applyFont="1" applyFill="1" applyBorder="1" applyAlignment="1">
      <alignment horizontal="left" wrapText="1"/>
    </xf>
    <xf numFmtId="49" fontId="26" fillId="0" borderId="17" xfId="0" applyNumberFormat="1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right"/>
    </xf>
    <xf numFmtId="1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5"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D6XTFO4L\&#1050;&#1086;&#1096;&#1090;&#1086;&#1088;&#1080;&#1089;%20&#1086;&#1089;&#1085;&#1086;&#1074;&#1085;&#1086;&#1081;_&#1089;_&#1086;&#1090;&#1076;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 "/>
      <sheetName val="сш без"/>
      <sheetName val="Все_сш_ вш_отд"/>
      <sheetName val="всш"/>
      <sheetName val="цдют"/>
      <sheetName val="мр "/>
      <sheetName val="цб"/>
      <sheetName val="хг"/>
      <sheetName val="лкто"/>
      <sheetName val="Інші"/>
      <sheetName val="освіта без"/>
      <sheetName val="освіта с отд"/>
      <sheetName val="дюсш 0615031"/>
      <sheetName val="все_без"/>
      <sheetName val="все_все"/>
      <sheetName val="апп в отд папке"/>
      <sheetName val="ОБРАЗЕЦ ШАПКИ"/>
    </sheetNames>
    <sheetDataSet>
      <sheetData sheetId="0">
        <row r="36">
          <cell r="D36">
            <v>15419275</v>
          </cell>
        </row>
        <row r="38">
          <cell r="D38">
            <v>0</v>
          </cell>
        </row>
        <row r="39">
          <cell r="D39">
            <v>280000</v>
          </cell>
        </row>
        <row r="40">
          <cell r="D40">
            <v>50000</v>
          </cell>
        </row>
        <row r="54">
          <cell r="C54">
            <v>98219353</v>
          </cell>
          <cell r="D54">
            <v>678981</v>
          </cell>
        </row>
        <row r="56">
          <cell r="C56">
            <v>21608267</v>
          </cell>
          <cell r="D56">
            <v>149376</v>
          </cell>
        </row>
        <row r="58">
          <cell r="C58">
            <v>1140450</v>
          </cell>
          <cell r="D58">
            <v>300000</v>
          </cell>
        </row>
        <row r="59">
          <cell r="C59">
            <v>0</v>
          </cell>
          <cell r="D59">
            <v>50000</v>
          </cell>
        </row>
        <row r="60">
          <cell r="C60">
            <v>11616237</v>
          </cell>
          <cell r="D60">
            <v>13863174</v>
          </cell>
        </row>
        <row r="61">
          <cell r="C61">
            <v>1095494</v>
          </cell>
          <cell r="D61">
            <v>250000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5">
          <cell r="C65">
            <v>18219732</v>
          </cell>
          <cell r="D65">
            <v>111951</v>
          </cell>
        </row>
        <row r="66">
          <cell r="C66">
            <v>1844485</v>
          </cell>
          <cell r="D66">
            <v>32402</v>
          </cell>
        </row>
        <row r="67">
          <cell r="C67">
            <v>3205072</v>
          </cell>
          <cell r="D67">
            <v>17538</v>
          </cell>
        </row>
        <row r="68">
          <cell r="C68">
            <v>0</v>
          </cell>
          <cell r="D68">
            <v>0</v>
          </cell>
        </row>
        <row r="69">
          <cell r="C69">
            <v>269895</v>
          </cell>
          <cell r="D69">
            <v>853</v>
          </cell>
        </row>
        <row r="70">
          <cell r="C70">
            <v>0</v>
          </cell>
          <cell r="D70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25000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0">
          <cell r="C80">
            <v>0</v>
          </cell>
          <cell r="D80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0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70000</v>
          </cell>
        </row>
        <row r="88">
          <cell r="C88">
            <v>0</v>
          </cell>
          <cell r="D88">
            <v>200000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</sheetData>
      <sheetData sheetId="2">
        <row r="35">
          <cell r="D35">
            <v>15261331</v>
          </cell>
        </row>
        <row r="37">
          <cell r="D37">
            <v>580840</v>
          </cell>
        </row>
        <row r="38">
          <cell r="D38">
            <v>308000</v>
          </cell>
        </row>
        <row r="39">
          <cell r="D39">
            <v>55500</v>
          </cell>
        </row>
        <row r="46">
          <cell r="D46">
            <v>7060312</v>
          </cell>
        </row>
        <row r="53">
          <cell r="C53">
            <v>226865738</v>
          </cell>
          <cell r="D53">
            <v>10702831</v>
          </cell>
        </row>
        <row r="54">
          <cell r="C54">
            <v>0</v>
          </cell>
          <cell r="D54">
            <v>0</v>
          </cell>
        </row>
        <row r="55">
          <cell r="C55">
            <v>49910480</v>
          </cell>
          <cell r="D55">
            <v>2354583</v>
          </cell>
        </row>
        <row r="57">
          <cell r="C57">
            <v>266919</v>
          </cell>
          <cell r="D57">
            <v>645500</v>
          </cell>
        </row>
        <row r="58">
          <cell r="C58">
            <v>0</v>
          </cell>
          <cell r="D58">
            <v>20000</v>
          </cell>
        </row>
        <row r="59">
          <cell r="C59">
            <v>13935240</v>
          </cell>
          <cell r="D59">
            <v>1282485</v>
          </cell>
        </row>
        <row r="60">
          <cell r="C60">
            <v>6045796</v>
          </cell>
          <cell r="D60">
            <v>494500</v>
          </cell>
        </row>
        <row r="61">
          <cell r="C61">
            <v>0</v>
          </cell>
          <cell r="D61">
            <v>63500</v>
          </cell>
        </row>
        <row r="62">
          <cell r="C62">
            <v>0</v>
          </cell>
          <cell r="D62">
            <v>0</v>
          </cell>
        </row>
        <row r="64">
          <cell r="C64">
            <v>36466769</v>
          </cell>
          <cell r="D64">
            <v>100397</v>
          </cell>
        </row>
        <row r="65">
          <cell r="C65">
            <v>1955385</v>
          </cell>
          <cell r="D65">
            <v>72444</v>
          </cell>
        </row>
        <row r="66">
          <cell r="C66">
            <v>5895975</v>
          </cell>
          <cell r="D66">
            <v>55157</v>
          </cell>
        </row>
        <row r="67">
          <cell r="C67">
            <v>0</v>
          </cell>
          <cell r="D67">
            <v>0</v>
          </cell>
        </row>
        <row r="68">
          <cell r="C68">
            <v>353741</v>
          </cell>
          <cell r="D68">
            <v>9274</v>
          </cell>
        </row>
        <row r="69">
          <cell r="C69">
            <v>0</v>
          </cell>
          <cell r="D69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30000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351600</v>
          </cell>
          <cell r="D83">
            <v>0</v>
          </cell>
        </row>
        <row r="84">
          <cell r="C84">
            <v>4169</v>
          </cell>
          <cell r="D84">
            <v>110000</v>
          </cell>
        </row>
        <row r="87">
          <cell r="D87">
            <v>325312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7000000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7000000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</sheetData>
      <sheetData sheetId="3">
        <row r="35">
          <cell r="D35">
            <v>0</v>
          </cell>
        </row>
        <row r="37">
          <cell r="D37">
            <v>0</v>
          </cell>
        </row>
        <row r="46">
          <cell r="D46">
            <v>0</v>
          </cell>
        </row>
        <row r="53"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D55">
            <v>0</v>
          </cell>
        </row>
        <row r="58">
          <cell r="C58">
            <v>0</v>
          </cell>
          <cell r="D58">
            <v>0</v>
          </cell>
        </row>
        <row r="59">
          <cell r="D59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C67">
            <v>0</v>
          </cell>
          <cell r="D67">
            <v>0</v>
          </cell>
        </row>
        <row r="68">
          <cell r="D68">
            <v>0</v>
          </cell>
        </row>
        <row r="69">
          <cell r="C69">
            <v>0</v>
          </cell>
          <cell r="D69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7"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</sheetData>
      <sheetData sheetId="4">
        <row r="35">
          <cell r="D35">
            <v>726156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5000</v>
          </cell>
        </row>
        <row r="46">
          <cell r="D46">
            <v>0</v>
          </cell>
        </row>
        <row r="53">
          <cell r="C53">
            <v>5969189</v>
          </cell>
          <cell r="D53">
            <v>443796</v>
          </cell>
        </row>
        <row r="54">
          <cell r="C54">
            <v>0</v>
          </cell>
          <cell r="D54">
            <v>0</v>
          </cell>
        </row>
        <row r="55">
          <cell r="C55">
            <v>1313226</v>
          </cell>
          <cell r="D55">
            <v>97635</v>
          </cell>
        </row>
        <row r="57">
          <cell r="C57">
            <v>1300</v>
          </cell>
          <cell r="D57">
            <v>100000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12107</v>
          </cell>
          <cell r="D60">
            <v>50000</v>
          </cell>
        </row>
        <row r="61">
          <cell r="C61">
            <v>0</v>
          </cell>
          <cell r="D61">
            <v>10000</v>
          </cell>
        </row>
        <row r="62">
          <cell r="C62">
            <v>0</v>
          </cell>
          <cell r="D62">
            <v>0</v>
          </cell>
        </row>
        <row r="64">
          <cell r="C64">
            <v>239814</v>
          </cell>
          <cell r="D64">
            <v>4450</v>
          </cell>
        </row>
        <row r="65">
          <cell r="C65">
            <v>6181</v>
          </cell>
          <cell r="D65">
            <v>1789</v>
          </cell>
        </row>
        <row r="66">
          <cell r="C66">
            <v>40310</v>
          </cell>
          <cell r="D66">
            <v>2486</v>
          </cell>
        </row>
        <row r="67">
          <cell r="C67">
            <v>0</v>
          </cell>
          <cell r="D67">
            <v>0</v>
          </cell>
        </row>
        <row r="68">
          <cell r="C68">
            <v>1563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0</v>
          </cell>
          <cell r="D83">
            <v>0</v>
          </cell>
        </row>
        <row r="84">
          <cell r="C84">
            <v>0</v>
          </cell>
          <cell r="D84">
            <v>1000</v>
          </cell>
        </row>
        <row r="87">
          <cell r="C87">
            <v>0</v>
          </cell>
          <cell r="D87">
            <v>20000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</sheetData>
      <sheetData sheetId="5">
        <row r="34">
          <cell r="D34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45">
          <cell r="D45">
            <v>0</v>
          </cell>
        </row>
        <row r="52">
          <cell r="C52">
            <v>1921288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422686</v>
          </cell>
          <cell r="D54">
            <v>0</v>
          </cell>
        </row>
        <row r="56">
          <cell r="C56">
            <v>3900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1716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3">
          <cell r="C63">
            <v>113495</v>
          </cell>
          <cell r="D63">
            <v>0</v>
          </cell>
        </row>
        <row r="64">
          <cell r="C64">
            <v>8808</v>
          </cell>
          <cell r="D64">
            <v>0</v>
          </cell>
        </row>
        <row r="65">
          <cell r="C65">
            <v>23838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284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80">
          <cell r="C80">
            <v>0</v>
          </cell>
          <cell r="D80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0</v>
          </cell>
          <cell r="D83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</sheetData>
      <sheetData sheetId="6"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53">
          <cell r="C53">
            <v>3300513</v>
          </cell>
        </row>
        <row r="55">
          <cell r="C55">
            <v>726115</v>
          </cell>
        </row>
        <row r="57">
          <cell r="C57">
            <v>20620</v>
          </cell>
        </row>
        <row r="60">
          <cell r="C60">
            <v>165095</v>
          </cell>
        </row>
        <row r="64">
          <cell r="C64">
            <v>181592</v>
          </cell>
        </row>
        <row r="65">
          <cell r="C65">
            <v>20832</v>
          </cell>
        </row>
        <row r="66">
          <cell r="C66">
            <v>83035</v>
          </cell>
        </row>
        <row r="68">
          <cell r="C68">
            <v>6029</v>
          </cell>
        </row>
        <row r="88">
          <cell r="C88">
            <v>0</v>
          </cell>
          <cell r="D88">
            <v>0</v>
          </cell>
        </row>
      </sheetData>
      <sheetData sheetId="7"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53">
          <cell r="C53">
            <v>839981</v>
          </cell>
        </row>
        <row r="55">
          <cell r="C55">
            <v>184798</v>
          </cell>
        </row>
        <row r="57">
          <cell r="C57">
            <v>53581</v>
          </cell>
        </row>
        <row r="60">
          <cell r="C60">
            <v>12608</v>
          </cell>
        </row>
        <row r="88">
          <cell r="C88">
            <v>0</v>
          </cell>
          <cell r="D88">
            <v>0</v>
          </cell>
        </row>
      </sheetData>
      <sheetData sheetId="8"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53">
          <cell r="C53">
            <v>287742</v>
          </cell>
        </row>
        <row r="55">
          <cell r="C55">
            <v>63303</v>
          </cell>
        </row>
        <row r="60">
          <cell r="C60">
            <v>3360</v>
          </cell>
        </row>
        <row r="88">
          <cell r="C88">
            <v>0</v>
          </cell>
          <cell r="D88">
            <v>0</v>
          </cell>
        </row>
      </sheetData>
      <sheetData sheetId="9"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6">
          <cell r="D46">
            <v>0</v>
          </cell>
        </row>
        <row r="53">
          <cell r="C53">
            <v>4428236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974216</v>
          </cell>
          <cell r="D55">
            <v>0</v>
          </cell>
        </row>
        <row r="57">
          <cell r="C57">
            <v>74201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181063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4">
          <cell r="C64">
            <v>181592</v>
          </cell>
          <cell r="D64">
            <v>0</v>
          </cell>
        </row>
        <row r="65">
          <cell r="C65">
            <v>20832</v>
          </cell>
          <cell r="D65">
            <v>0</v>
          </cell>
        </row>
        <row r="66">
          <cell r="C66">
            <v>83035</v>
          </cell>
          <cell r="D66">
            <v>0</v>
          </cell>
        </row>
        <row r="67">
          <cell r="C67">
            <v>0</v>
          </cell>
          <cell r="D67">
            <v>0</v>
          </cell>
        </row>
        <row r="68">
          <cell r="C68">
            <v>6029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0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H203"/>
  <sheetViews>
    <sheetView tabSelected="1" view="pageBreakPreview" zoomScale="78" zoomScaleSheetLayoutView="78" zoomScalePageLayoutView="0" workbookViewId="0" topLeftCell="A1">
      <selection activeCell="I17" sqref="I17"/>
    </sheetView>
  </sheetViews>
  <sheetFormatPr defaultColWidth="9.00390625" defaultRowHeight="12.75"/>
  <cols>
    <col min="1" max="1" width="57.375" style="1" customWidth="1"/>
    <col min="2" max="2" width="13.75390625" style="1" customWidth="1"/>
    <col min="3" max="4" width="20.75390625" style="1" customWidth="1"/>
    <col min="5" max="5" width="24.125" style="1" customWidth="1"/>
    <col min="6" max="16384" width="9.125" style="1" customWidth="1"/>
  </cols>
  <sheetData>
    <row r="1" spans="1:7" ht="15">
      <c r="A1" s="74"/>
      <c r="B1" s="74"/>
      <c r="C1" s="75"/>
      <c r="D1" s="2" t="s">
        <v>0</v>
      </c>
      <c r="E1" s="2"/>
      <c r="F1" s="75"/>
      <c r="G1" s="2"/>
    </row>
    <row r="2" spans="3:7" ht="15">
      <c r="C2" s="2"/>
      <c r="D2" s="101" t="s">
        <v>1</v>
      </c>
      <c r="E2" s="101"/>
      <c r="F2" s="2"/>
      <c r="G2" s="2"/>
    </row>
    <row r="3" spans="3:7" ht="15">
      <c r="C3" s="2"/>
      <c r="D3" s="101" t="s">
        <v>2</v>
      </c>
      <c r="E3" s="101"/>
      <c r="F3" s="2"/>
      <c r="G3" s="2"/>
    </row>
    <row r="4" spans="3:7" ht="15">
      <c r="C4" s="2"/>
      <c r="D4" s="101" t="s">
        <v>3</v>
      </c>
      <c r="E4" s="101"/>
      <c r="F4" s="2"/>
      <c r="G4" s="2"/>
    </row>
    <row r="5" spans="3:7" ht="15">
      <c r="C5" s="2"/>
      <c r="D5" s="3"/>
      <c r="E5" s="3"/>
      <c r="F5" s="2"/>
      <c r="G5" s="2"/>
    </row>
    <row r="6" spans="1:5" ht="30.75" customHeight="1">
      <c r="A6" s="4" t="s">
        <v>149</v>
      </c>
      <c r="B6" s="4"/>
      <c r="C6" s="103" t="s">
        <v>150</v>
      </c>
      <c r="D6" s="104"/>
      <c r="E6" s="104"/>
    </row>
    <row r="7" spans="1:5" ht="21" customHeight="1">
      <c r="A7" s="102" t="s">
        <v>151</v>
      </c>
      <c r="B7" s="4"/>
      <c r="C7" s="105" t="s">
        <v>152</v>
      </c>
      <c r="D7" s="105"/>
      <c r="E7" s="105"/>
    </row>
    <row r="8" spans="1:5" ht="11.25" customHeight="1">
      <c r="A8" s="102"/>
      <c r="B8" s="4"/>
      <c r="C8" s="94" t="s">
        <v>153</v>
      </c>
      <c r="D8" s="94"/>
      <c r="E8" s="94"/>
    </row>
    <row r="9" spans="1:5" ht="31.5" customHeight="1">
      <c r="A9" s="5"/>
      <c r="B9" s="19"/>
      <c r="C9" s="91" t="s">
        <v>154</v>
      </c>
      <c r="D9" s="91"/>
      <c r="E9" s="91"/>
    </row>
    <row r="10" spans="1:5" ht="14.25" customHeight="1">
      <c r="A10" s="5"/>
      <c r="B10" s="4"/>
      <c r="C10" s="94" t="s">
        <v>9</v>
      </c>
      <c r="D10" s="94"/>
      <c r="E10" s="94"/>
    </row>
    <row r="11" spans="1:5" ht="27" customHeight="1">
      <c r="A11" s="6" t="s">
        <v>155</v>
      </c>
      <c r="B11" s="4"/>
      <c r="C11" s="95" t="s">
        <v>156</v>
      </c>
      <c r="D11" s="95"/>
      <c r="E11" s="95"/>
    </row>
    <row r="12" spans="1:5" ht="16.5" customHeight="1">
      <c r="A12" s="86" t="s">
        <v>12</v>
      </c>
      <c r="B12" s="4"/>
      <c r="C12" s="15" t="s">
        <v>12</v>
      </c>
      <c r="D12" s="87"/>
      <c r="E12" s="15" t="s">
        <v>13</v>
      </c>
    </row>
    <row r="13" spans="1:5" ht="30" customHeight="1">
      <c r="A13" s="4"/>
      <c r="B13" s="4"/>
      <c r="C13" s="97"/>
      <c r="D13" s="98"/>
      <c r="E13" s="98"/>
    </row>
    <row r="14" spans="3:5" ht="16.5" customHeight="1">
      <c r="C14" s="88" t="s">
        <v>14</v>
      </c>
      <c r="E14" s="14" t="s">
        <v>15</v>
      </c>
    </row>
    <row r="15" ht="16.5" customHeight="1"/>
    <row r="16" spans="1:3" ht="16.5" customHeight="1">
      <c r="A16" s="85" t="s">
        <v>157</v>
      </c>
      <c r="B16" s="76"/>
      <c r="C16" s="76"/>
    </row>
    <row r="17" spans="1:5" ht="20.25">
      <c r="A17" s="96" t="s">
        <v>16</v>
      </c>
      <c r="B17" s="96"/>
      <c r="C17" s="96"/>
      <c r="D17" s="96"/>
      <c r="E17" s="96"/>
    </row>
    <row r="18" spans="1:5" ht="20.25">
      <c r="A18" s="96" t="s">
        <v>17</v>
      </c>
      <c r="B18" s="96"/>
      <c r="C18" s="96"/>
      <c r="D18" s="96"/>
      <c r="E18" s="96"/>
    </row>
    <row r="19" spans="1:5" ht="15.75">
      <c r="A19" s="92" t="s">
        <v>18</v>
      </c>
      <c r="B19" s="92"/>
      <c r="C19" s="92"/>
      <c r="D19" s="92"/>
      <c r="E19" s="92"/>
    </row>
    <row r="20" spans="1:5" ht="25.5" customHeight="1">
      <c r="A20" s="93" t="s">
        <v>19</v>
      </c>
      <c r="B20" s="93"/>
      <c r="C20" s="93"/>
      <c r="D20" s="93"/>
      <c r="E20" s="93"/>
    </row>
    <row r="21" spans="1:5" ht="15.75" customHeight="1">
      <c r="A21" s="92" t="s">
        <v>127</v>
      </c>
      <c r="B21" s="92"/>
      <c r="C21" s="92"/>
      <c r="D21" s="92"/>
      <c r="E21" s="92"/>
    </row>
    <row r="22" spans="1:5" ht="15.75" customHeight="1">
      <c r="A22" s="93" t="s">
        <v>21</v>
      </c>
      <c r="B22" s="93"/>
      <c r="C22" s="93"/>
      <c r="D22" s="93"/>
      <c r="E22" s="93"/>
    </row>
    <row r="23" spans="1:5" ht="15.75" customHeight="1">
      <c r="A23" s="16" t="s">
        <v>22</v>
      </c>
      <c r="B23" s="21" t="s">
        <v>23</v>
      </c>
      <c r="C23" s="16"/>
      <c r="D23" s="16"/>
      <c r="E23" s="16"/>
    </row>
    <row r="24" spans="1:5" ht="31.5" customHeight="1">
      <c r="A24" s="63" t="s">
        <v>158</v>
      </c>
      <c r="B24" s="16"/>
      <c r="C24" s="99" t="s">
        <v>128</v>
      </c>
      <c r="D24" s="99"/>
      <c r="E24" s="99"/>
    </row>
    <row r="25" spans="1:5" ht="31.5" customHeight="1">
      <c r="A25" s="16" t="s">
        <v>26</v>
      </c>
      <c r="B25" s="16"/>
      <c r="C25" s="16"/>
      <c r="D25" s="19"/>
      <c r="E25" s="16"/>
    </row>
    <row r="26" spans="1:8" ht="39" customHeight="1">
      <c r="A26" s="90" t="s">
        <v>159</v>
      </c>
      <c r="B26" s="90"/>
      <c r="C26" s="90"/>
      <c r="D26" s="90"/>
      <c r="E26" s="90"/>
      <c r="F26" s="61"/>
      <c r="G26" s="89"/>
      <c r="H26" s="89"/>
    </row>
    <row r="27" spans="4:5" ht="15">
      <c r="D27" s="22"/>
      <c r="E27" s="23" t="s">
        <v>160</v>
      </c>
    </row>
    <row r="28" spans="1:5" s="4" customFormat="1" ht="15.75">
      <c r="A28" s="100" t="s">
        <v>30</v>
      </c>
      <c r="B28" s="100" t="s">
        <v>31</v>
      </c>
      <c r="C28" s="100" t="s">
        <v>32</v>
      </c>
      <c r="D28" s="100"/>
      <c r="E28" s="100" t="s">
        <v>33</v>
      </c>
    </row>
    <row r="29" spans="1:5" s="4" customFormat="1" ht="15.75">
      <c r="A29" s="100"/>
      <c r="B29" s="100"/>
      <c r="C29" s="24" t="s">
        <v>161</v>
      </c>
      <c r="D29" s="24" t="s">
        <v>162</v>
      </c>
      <c r="E29" s="100"/>
    </row>
    <row r="30" spans="1:5" s="14" customFormat="1" ht="15">
      <c r="A30" s="25">
        <v>1</v>
      </c>
      <c r="B30" s="25">
        <v>2</v>
      </c>
      <c r="C30" s="25">
        <v>3</v>
      </c>
      <c r="D30" s="25">
        <v>4</v>
      </c>
      <c r="E30" s="25">
        <v>5</v>
      </c>
    </row>
    <row r="31" spans="1:5" ht="18.75" customHeight="1">
      <c r="A31" s="26" t="s">
        <v>36</v>
      </c>
      <c r="B31" s="25" t="s">
        <v>37</v>
      </c>
      <c r="C31" s="27">
        <f>C32</f>
        <v>2274997</v>
      </c>
      <c r="D31" s="27"/>
      <c r="E31" s="27">
        <f>SUM(C31:D31)</f>
        <v>2274997</v>
      </c>
    </row>
    <row r="32" spans="1:5" ht="15.75" customHeight="1">
      <c r="A32" s="36" t="s">
        <v>38</v>
      </c>
      <c r="B32" s="25" t="s">
        <v>37</v>
      </c>
      <c r="C32" s="27">
        <f>C51+C86+C106+C111</f>
        <v>2274997</v>
      </c>
      <c r="D32" s="29" t="s">
        <v>37</v>
      </c>
      <c r="E32" s="27">
        <f>SUM(C32:D32)</f>
        <v>2274997</v>
      </c>
    </row>
    <row r="33" spans="1:5" ht="15.75" customHeight="1">
      <c r="A33" s="36" t="s">
        <v>39</v>
      </c>
      <c r="B33" s="25" t="s">
        <v>37</v>
      </c>
      <c r="C33" s="27">
        <v>0</v>
      </c>
      <c r="D33" s="27">
        <v>0</v>
      </c>
      <c r="E33" s="27">
        <f>SUM(C33:D33)</f>
        <v>0</v>
      </c>
    </row>
    <row r="34" spans="1:5" ht="26.25">
      <c r="A34" s="77" t="s">
        <v>163</v>
      </c>
      <c r="B34" s="31">
        <v>25010000</v>
      </c>
      <c r="C34" s="32" t="s">
        <v>37</v>
      </c>
      <c r="D34" s="27">
        <f>D36+D39+D40+D41</f>
        <v>0</v>
      </c>
      <c r="E34" s="27">
        <f>SUM(C34:D34)</f>
        <v>0</v>
      </c>
    </row>
    <row r="35" spans="1:5" ht="15">
      <c r="A35" s="36" t="s">
        <v>164</v>
      </c>
      <c r="B35" s="31"/>
      <c r="C35" s="32"/>
      <c r="D35" s="27">
        <v>0</v>
      </c>
      <c r="E35" s="27"/>
    </row>
    <row r="36" spans="1:5" ht="25.5" customHeight="1" hidden="1">
      <c r="A36" s="78" t="s">
        <v>41</v>
      </c>
      <c r="B36" s="31">
        <v>25010100</v>
      </c>
      <c r="C36" s="32" t="s">
        <v>37</v>
      </c>
      <c r="D36" s="27">
        <v>0</v>
      </c>
      <c r="E36" s="27">
        <f>SUM(C36:D36)</f>
        <v>0</v>
      </c>
    </row>
    <row r="37" spans="1:5" ht="16.5" customHeight="1" hidden="1">
      <c r="A37" s="36" t="s">
        <v>42</v>
      </c>
      <c r="B37" s="31">
        <v>25010100</v>
      </c>
      <c r="C37" s="32" t="s">
        <v>37</v>
      </c>
      <c r="D37" s="27">
        <v>0</v>
      </c>
      <c r="E37" s="27">
        <f>SUM(C37:D37)</f>
        <v>0</v>
      </c>
    </row>
    <row r="38" spans="1:5" ht="16.5" customHeight="1" hidden="1">
      <c r="A38" s="36" t="s">
        <v>164</v>
      </c>
      <c r="B38" s="31"/>
      <c r="C38" s="32"/>
      <c r="D38" s="27">
        <v>0</v>
      </c>
      <c r="E38" s="27"/>
    </row>
    <row r="39" spans="1:5" ht="26.25" customHeight="1" hidden="1">
      <c r="A39" s="78" t="s">
        <v>43</v>
      </c>
      <c r="B39" s="31">
        <v>25010200</v>
      </c>
      <c r="C39" s="32" t="s">
        <v>37</v>
      </c>
      <c r="D39" s="27">
        <v>0</v>
      </c>
      <c r="E39" s="27">
        <f aca="true" t="shared" si="0" ref="E39:E48">SUM(C39:D39)</f>
        <v>0</v>
      </c>
    </row>
    <row r="40" spans="1:5" ht="16.5" customHeight="1" hidden="1">
      <c r="A40" s="36" t="s">
        <v>165</v>
      </c>
      <c r="B40" s="31">
        <v>25010300</v>
      </c>
      <c r="C40" s="32" t="s">
        <v>37</v>
      </c>
      <c r="D40" s="27">
        <v>0</v>
      </c>
      <c r="E40" s="27">
        <f t="shared" si="0"/>
        <v>0</v>
      </c>
    </row>
    <row r="41" spans="1:5" ht="30" customHeight="1" hidden="1">
      <c r="A41" s="79" t="s">
        <v>166</v>
      </c>
      <c r="B41" s="31">
        <v>25010400</v>
      </c>
      <c r="C41" s="32" t="s">
        <v>37</v>
      </c>
      <c r="D41" s="27">
        <v>0</v>
      </c>
      <c r="E41" s="27">
        <f t="shared" si="0"/>
        <v>0</v>
      </c>
    </row>
    <row r="42" spans="1:5" ht="16.5" customHeight="1">
      <c r="A42" s="80" t="s">
        <v>167</v>
      </c>
      <c r="B42" s="31">
        <v>25020000</v>
      </c>
      <c r="C42" s="29" t="s">
        <v>37</v>
      </c>
      <c r="D42" s="27">
        <v>0</v>
      </c>
      <c r="E42" s="27">
        <f t="shared" si="0"/>
        <v>0</v>
      </c>
    </row>
    <row r="43" spans="1:5" ht="16.5" customHeight="1">
      <c r="A43" s="36" t="s">
        <v>164</v>
      </c>
      <c r="B43" s="31"/>
      <c r="C43" s="29"/>
      <c r="D43" s="27">
        <v>0</v>
      </c>
      <c r="E43" s="27">
        <f t="shared" si="0"/>
        <v>0</v>
      </c>
    </row>
    <row r="44" spans="1:5" ht="16.5" customHeight="1">
      <c r="A44" s="80" t="s">
        <v>168</v>
      </c>
      <c r="B44" s="31"/>
      <c r="C44" s="29" t="s">
        <v>37</v>
      </c>
      <c r="D44" s="27">
        <v>0</v>
      </c>
      <c r="E44" s="27">
        <f t="shared" si="0"/>
        <v>0</v>
      </c>
    </row>
    <row r="45" spans="1:5" ht="16.5" customHeight="1">
      <c r="A45" s="80" t="s">
        <v>169</v>
      </c>
      <c r="B45" s="31"/>
      <c r="C45" s="29" t="s">
        <v>37</v>
      </c>
      <c r="D45" s="27">
        <v>0</v>
      </c>
      <c r="E45" s="27">
        <f t="shared" si="0"/>
        <v>0</v>
      </c>
    </row>
    <row r="46" spans="1:5" ht="25.5" customHeight="1">
      <c r="A46" s="77" t="s">
        <v>170</v>
      </c>
      <c r="B46" s="31"/>
      <c r="C46" s="29" t="s">
        <v>37</v>
      </c>
      <c r="D46" s="27">
        <v>0</v>
      </c>
      <c r="E46" s="27">
        <f t="shared" si="0"/>
        <v>0</v>
      </c>
    </row>
    <row r="47" spans="1:5" ht="27.75" customHeight="1" hidden="1">
      <c r="A47" s="78" t="s">
        <v>171</v>
      </c>
      <c r="B47" s="31">
        <v>602400</v>
      </c>
      <c r="C47" s="29" t="s">
        <v>37</v>
      </c>
      <c r="D47" s="27">
        <v>0</v>
      </c>
      <c r="E47" s="27">
        <f t="shared" si="0"/>
        <v>0</v>
      </c>
    </row>
    <row r="48" spans="1:5" ht="20.25" customHeight="1">
      <c r="A48" s="108" t="s">
        <v>172</v>
      </c>
      <c r="B48" s="31"/>
      <c r="C48" s="29" t="s">
        <v>37</v>
      </c>
      <c r="D48" s="27">
        <v>0</v>
      </c>
      <c r="E48" s="27">
        <f t="shared" si="0"/>
        <v>0</v>
      </c>
    </row>
    <row r="49" spans="1:5" ht="26.25" customHeight="1">
      <c r="A49" s="109"/>
      <c r="B49" s="31"/>
      <c r="C49" s="29" t="s">
        <v>37</v>
      </c>
      <c r="D49" s="38" t="s">
        <v>54</v>
      </c>
      <c r="E49" s="38" t="s">
        <v>54</v>
      </c>
    </row>
    <row r="50" spans="1:5" ht="15.75">
      <c r="A50" s="26" t="s">
        <v>55</v>
      </c>
      <c r="B50" s="31" t="s">
        <v>37</v>
      </c>
      <c r="C50" s="27">
        <f>C51</f>
        <v>2274997</v>
      </c>
      <c r="D50" s="27">
        <f>D51</f>
        <v>0</v>
      </c>
      <c r="E50" s="27">
        <f>SUM(C50:D50)</f>
        <v>2274997</v>
      </c>
    </row>
    <row r="51" spans="1:5" ht="15">
      <c r="A51" s="39" t="s">
        <v>56</v>
      </c>
      <c r="B51" s="31">
        <v>2000</v>
      </c>
      <c r="C51" s="27">
        <f>C53+C56+C57+C74+C77+C81+C85</f>
        <v>2274997</v>
      </c>
      <c r="D51" s="27">
        <v>0</v>
      </c>
      <c r="E51" s="27">
        <f aca="true" t="shared" si="1" ref="E51:E82">C51+D51</f>
        <v>2274997</v>
      </c>
    </row>
    <row r="52" spans="1:5" ht="15">
      <c r="A52" s="81" t="s">
        <v>57</v>
      </c>
      <c r="B52" s="31">
        <v>2100</v>
      </c>
      <c r="C52" s="27">
        <f>C53+C56</f>
        <v>2118672</v>
      </c>
      <c r="D52" s="27">
        <f>D53+D56</f>
        <v>0</v>
      </c>
      <c r="E52" s="27">
        <f t="shared" si="1"/>
        <v>2118672</v>
      </c>
    </row>
    <row r="53" spans="1:5" ht="15">
      <c r="A53" s="28" t="s">
        <v>58</v>
      </c>
      <c r="B53" s="31">
        <v>2110</v>
      </c>
      <c r="C53" s="27">
        <f>C54+C55</f>
        <v>1736616</v>
      </c>
      <c r="D53" s="27">
        <f>D54+D55</f>
        <v>0</v>
      </c>
      <c r="E53" s="27">
        <f t="shared" si="1"/>
        <v>1736616</v>
      </c>
    </row>
    <row r="54" spans="1:5" ht="15">
      <c r="A54" s="28" t="s">
        <v>59</v>
      </c>
      <c r="B54" s="31">
        <v>2111</v>
      </c>
      <c r="C54" s="27">
        <v>1736616</v>
      </c>
      <c r="D54" s="27">
        <v>0</v>
      </c>
      <c r="E54" s="27">
        <f t="shared" si="1"/>
        <v>1736616</v>
      </c>
    </row>
    <row r="55" spans="1:5" ht="15">
      <c r="A55" s="28" t="s">
        <v>173</v>
      </c>
      <c r="B55" s="31">
        <v>2112</v>
      </c>
      <c r="C55" s="27">
        <v>0</v>
      </c>
      <c r="D55" s="27">
        <v>0</v>
      </c>
      <c r="E55" s="27">
        <f t="shared" si="1"/>
        <v>0</v>
      </c>
    </row>
    <row r="56" spans="1:5" ht="15">
      <c r="A56" s="28" t="s">
        <v>61</v>
      </c>
      <c r="B56" s="31">
        <v>2120</v>
      </c>
      <c r="C56" s="27">
        <v>382056</v>
      </c>
      <c r="D56" s="27">
        <v>0</v>
      </c>
      <c r="E56" s="27">
        <f t="shared" si="1"/>
        <v>382056</v>
      </c>
    </row>
    <row r="57" spans="1:5" ht="15">
      <c r="A57" s="33" t="s">
        <v>62</v>
      </c>
      <c r="B57" s="31">
        <v>2200</v>
      </c>
      <c r="C57" s="27">
        <v>156325</v>
      </c>
      <c r="D57" s="27">
        <f>D58+D59+D60+D61+D62+D63+D64+D71</f>
        <v>0</v>
      </c>
      <c r="E57" s="27">
        <f t="shared" si="1"/>
        <v>156325</v>
      </c>
    </row>
    <row r="58" spans="1:5" ht="15">
      <c r="A58" s="33" t="s">
        <v>63</v>
      </c>
      <c r="B58" s="31">
        <v>2210</v>
      </c>
      <c r="C58" s="27">
        <v>15900</v>
      </c>
      <c r="D58" s="27">
        <v>0</v>
      </c>
      <c r="E58" s="27">
        <f t="shared" si="1"/>
        <v>15900</v>
      </c>
    </row>
    <row r="59" spans="1:5" ht="14.25" customHeight="1">
      <c r="A59" s="28" t="s">
        <v>64</v>
      </c>
      <c r="B59" s="31">
        <v>2220</v>
      </c>
      <c r="C59" s="27">
        <v>0</v>
      </c>
      <c r="D59" s="27">
        <v>0</v>
      </c>
      <c r="E59" s="27">
        <f t="shared" si="1"/>
        <v>0</v>
      </c>
    </row>
    <row r="60" spans="1:5" ht="15">
      <c r="A60" s="28" t="s">
        <v>65</v>
      </c>
      <c r="B60" s="31">
        <v>2230</v>
      </c>
      <c r="C60" s="27">
        <v>0</v>
      </c>
      <c r="D60" s="27">
        <v>0</v>
      </c>
      <c r="E60" s="27">
        <f t="shared" si="1"/>
        <v>0</v>
      </c>
    </row>
    <row r="61" spans="1:5" ht="15">
      <c r="A61" s="28" t="s">
        <v>66</v>
      </c>
      <c r="B61" s="31">
        <v>2240</v>
      </c>
      <c r="C61" s="27">
        <v>10600</v>
      </c>
      <c r="D61" s="27">
        <v>0</v>
      </c>
      <c r="E61" s="27">
        <f t="shared" si="1"/>
        <v>10600</v>
      </c>
    </row>
    <row r="62" spans="1:5" ht="14.25" customHeight="1">
      <c r="A62" s="28" t="s">
        <v>67</v>
      </c>
      <c r="B62" s="31">
        <v>2250</v>
      </c>
      <c r="C62" s="27">
        <v>0</v>
      </c>
      <c r="D62" s="27">
        <v>0</v>
      </c>
      <c r="E62" s="27">
        <f t="shared" si="1"/>
        <v>0</v>
      </c>
    </row>
    <row r="63" spans="1:5" ht="15">
      <c r="A63" s="33" t="s">
        <v>68</v>
      </c>
      <c r="B63" s="31">
        <v>2260</v>
      </c>
      <c r="C63" s="27">
        <v>0</v>
      </c>
      <c r="D63" s="27">
        <v>0</v>
      </c>
      <c r="E63" s="27">
        <f t="shared" si="1"/>
        <v>0</v>
      </c>
    </row>
    <row r="64" spans="1:5" ht="15">
      <c r="A64" s="28" t="s">
        <v>69</v>
      </c>
      <c r="B64" s="31">
        <v>2270</v>
      </c>
      <c r="C64" s="27">
        <f>SUM(C65:C70)</f>
        <v>129825</v>
      </c>
      <c r="D64" s="27">
        <f>SUM(D65:D70)</f>
        <v>0</v>
      </c>
      <c r="E64" s="27">
        <f t="shared" si="1"/>
        <v>129825</v>
      </c>
    </row>
    <row r="65" spans="1:5" ht="15">
      <c r="A65" s="28" t="s">
        <v>70</v>
      </c>
      <c r="B65" s="31">
        <v>2271</v>
      </c>
      <c r="C65" s="27">
        <v>106361</v>
      </c>
      <c r="D65" s="27">
        <v>0</v>
      </c>
      <c r="E65" s="27">
        <f t="shared" si="1"/>
        <v>106361</v>
      </c>
    </row>
    <row r="66" spans="1:5" ht="15">
      <c r="A66" s="28" t="s">
        <v>71</v>
      </c>
      <c r="B66" s="31">
        <v>2272</v>
      </c>
      <c r="C66" s="27">
        <f>1003+1011</f>
        <v>2014</v>
      </c>
      <c r="D66" s="27">
        <v>0</v>
      </c>
      <c r="E66" s="27">
        <f t="shared" si="1"/>
        <v>2014</v>
      </c>
    </row>
    <row r="67" spans="1:5" ht="15">
      <c r="A67" s="28" t="s">
        <v>72</v>
      </c>
      <c r="B67" s="31">
        <v>2273</v>
      </c>
      <c r="C67" s="27">
        <v>21037</v>
      </c>
      <c r="D67" s="27">
        <v>0</v>
      </c>
      <c r="E67" s="27">
        <f t="shared" si="1"/>
        <v>21037</v>
      </c>
    </row>
    <row r="68" spans="1:5" ht="15">
      <c r="A68" s="28" t="s">
        <v>73</v>
      </c>
      <c r="B68" s="31">
        <v>2274</v>
      </c>
      <c r="C68" s="27">
        <v>0</v>
      </c>
      <c r="D68" s="27">
        <v>0</v>
      </c>
      <c r="E68" s="27">
        <f t="shared" si="1"/>
        <v>0</v>
      </c>
    </row>
    <row r="69" spans="1:5" ht="15">
      <c r="A69" s="28" t="s">
        <v>74</v>
      </c>
      <c r="B69" s="31">
        <v>2275</v>
      </c>
      <c r="C69" s="27">
        <v>413</v>
      </c>
      <c r="D69" s="27">
        <v>0</v>
      </c>
      <c r="E69" s="27">
        <f t="shared" si="1"/>
        <v>413</v>
      </c>
    </row>
    <row r="70" spans="1:5" ht="15">
      <c r="A70" s="28" t="s">
        <v>75</v>
      </c>
      <c r="B70" s="31">
        <v>2276</v>
      </c>
      <c r="C70" s="27">
        <v>0</v>
      </c>
      <c r="D70" s="27">
        <v>0</v>
      </c>
      <c r="E70" s="27">
        <f t="shared" si="1"/>
        <v>0</v>
      </c>
    </row>
    <row r="71" spans="1:5" ht="26.25">
      <c r="A71" s="33" t="s">
        <v>76</v>
      </c>
      <c r="B71" s="31">
        <v>2280</v>
      </c>
      <c r="C71" s="27">
        <v>0</v>
      </c>
      <c r="D71" s="27">
        <f>SUM(D72:D73)</f>
        <v>0</v>
      </c>
      <c r="E71" s="27">
        <f t="shared" si="1"/>
        <v>0</v>
      </c>
    </row>
    <row r="72" spans="1:5" ht="26.25">
      <c r="A72" s="33" t="s">
        <v>77</v>
      </c>
      <c r="B72" s="31">
        <v>2281</v>
      </c>
      <c r="C72" s="27">
        <v>0</v>
      </c>
      <c r="D72" s="27">
        <v>0</v>
      </c>
      <c r="E72" s="27">
        <f t="shared" si="1"/>
        <v>0</v>
      </c>
    </row>
    <row r="73" spans="1:5" ht="26.25">
      <c r="A73" s="33" t="s">
        <v>78</v>
      </c>
      <c r="B73" s="31">
        <v>2282</v>
      </c>
      <c r="C73" s="27">
        <v>0</v>
      </c>
      <c r="D73" s="27">
        <v>0</v>
      </c>
      <c r="E73" s="27">
        <f t="shared" si="1"/>
        <v>0</v>
      </c>
    </row>
    <row r="74" spans="1:5" ht="15">
      <c r="A74" s="33" t="s">
        <v>174</v>
      </c>
      <c r="B74" s="31">
        <v>2400</v>
      </c>
      <c r="C74" s="27">
        <f>SUM(C75:C76)</f>
        <v>0</v>
      </c>
      <c r="D74" s="27">
        <f>SUM(D75:D76)</f>
        <v>0</v>
      </c>
      <c r="E74" s="27">
        <f t="shared" si="1"/>
        <v>0</v>
      </c>
    </row>
    <row r="75" spans="1:5" ht="15">
      <c r="A75" s="33" t="s">
        <v>80</v>
      </c>
      <c r="B75" s="31">
        <v>2410</v>
      </c>
      <c r="C75" s="27">
        <v>0</v>
      </c>
      <c r="D75" s="27">
        <v>0</v>
      </c>
      <c r="E75" s="27">
        <f t="shared" si="1"/>
        <v>0</v>
      </c>
    </row>
    <row r="76" spans="1:5" ht="15">
      <c r="A76" s="33" t="s">
        <v>81</v>
      </c>
      <c r="B76" s="31">
        <v>2420</v>
      </c>
      <c r="C76" s="27">
        <v>0</v>
      </c>
      <c r="D76" s="27">
        <v>0</v>
      </c>
      <c r="E76" s="27">
        <f t="shared" si="1"/>
        <v>0</v>
      </c>
    </row>
    <row r="77" spans="1:5" ht="15">
      <c r="A77" s="33" t="s">
        <v>82</v>
      </c>
      <c r="B77" s="31">
        <v>2600</v>
      </c>
      <c r="C77" s="27">
        <f>SUM(C78:C80)</f>
        <v>0</v>
      </c>
      <c r="D77" s="27">
        <f>SUM(D78:D80)</f>
        <v>0</v>
      </c>
      <c r="E77" s="27">
        <f t="shared" si="1"/>
        <v>0</v>
      </c>
    </row>
    <row r="78" spans="1:5" ht="26.25">
      <c r="A78" s="33" t="s">
        <v>83</v>
      </c>
      <c r="B78" s="31">
        <v>2610</v>
      </c>
      <c r="C78" s="27">
        <v>0</v>
      </c>
      <c r="D78" s="27">
        <v>0</v>
      </c>
      <c r="E78" s="27">
        <f t="shared" si="1"/>
        <v>0</v>
      </c>
    </row>
    <row r="79" spans="1:5" ht="18.75" customHeight="1">
      <c r="A79" s="33" t="s">
        <v>84</v>
      </c>
      <c r="B79" s="31">
        <v>2620</v>
      </c>
      <c r="C79" s="27">
        <v>0</v>
      </c>
      <c r="D79" s="27">
        <v>0</v>
      </c>
      <c r="E79" s="27">
        <f t="shared" si="1"/>
        <v>0</v>
      </c>
    </row>
    <row r="80" spans="1:5" ht="30" customHeight="1">
      <c r="A80" s="33" t="s">
        <v>85</v>
      </c>
      <c r="B80" s="31">
        <v>2630</v>
      </c>
      <c r="C80" s="27">
        <v>0</v>
      </c>
      <c r="D80" s="27">
        <v>0</v>
      </c>
      <c r="E80" s="27">
        <f t="shared" si="1"/>
        <v>0</v>
      </c>
    </row>
    <row r="81" spans="1:5" ht="15">
      <c r="A81" s="28" t="s">
        <v>86</v>
      </c>
      <c r="B81" s="31">
        <v>2700</v>
      </c>
      <c r="C81" s="27">
        <v>0</v>
      </c>
      <c r="D81" s="27">
        <f>SUM(D82:D84)</f>
        <v>0</v>
      </c>
      <c r="E81" s="27">
        <f t="shared" si="1"/>
        <v>0</v>
      </c>
    </row>
    <row r="82" spans="1:5" ht="15">
      <c r="A82" s="28" t="s">
        <v>87</v>
      </c>
      <c r="B82" s="31">
        <v>2710</v>
      </c>
      <c r="C82" s="27">
        <v>0</v>
      </c>
      <c r="D82" s="27">
        <v>0</v>
      </c>
      <c r="E82" s="27">
        <f t="shared" si="1"/>
        <v>0</v>
      </c>
    </row>
    <row r="83" spans="1:5" ht="15">
      <c r="A83" s="28" t="s">
        <v>88</v>
      </c>
      <c r="B83" s="31">
        <v>2720</v>
      </c>
      <c r="C83" s="27">
        <v>0</v>
      </c>
      <c r="D83" s="27">
        <v>0</v>
      </c>
      <c r="E83" s="27">
        <f aca="true" t="shared" si="2" ref="E83:E105">C83+D83</f>
        <v>0</v>
      </c>
    </row>
    <row r="84" spans="1:5" ht="15">
      <c r="A84" s="28" t="s">
        <v>89</v>
      </c>
      <c r="B84" s="31">
        <v>2730</v>
      </c>
      <c r="C84" s="27">
        <v>0</v>
      </c>
      <c r="D84" s="27">
        <v>0</v>
      </c>
      <c r="E84" s="27">
        <f t="shared" si="2"/>
        <v>0</v>
      </c>
    </row>
    <row r="85" spans="1:5" ht="15">
      <c r="A85" s="28" t="s">
        <v>90</v>
      </c>
      <c r="B85" s="31">
        <v>2800</v>
      </c>
      <c r="C85" s="27">
        <v>0</v>
      </c>
      <c r="D85" s="27">
        <v>0</v>
      </c>
      <c r="E85" s="27">
        <f t="shared" si="2"/>
        <v>0</v>
      </c>
    </row>
    <row r="86" spans="1:5" ht="15">
      <c r="A86" s="39" t="s">
        <v>91</v>
      </c>
      <c r="B86" s="31">
        <v>3000</v>
      </c>
      <c r="C86" s="27">
        <v>0</v>
      </c>
      <c r="D86" s="27">
        <v>0</v>
      </c>
      <c r="E86" s="27">
        <f t="shared" si="2"/>
        <v>0</v>
      </c>
    </row>
    <row r="87" spans="1:5" ht="15">
      <c r="A87" s="28" t="s">
        <v>92</v>
      </c>
      <c r="B87" s="31">
        <v>3100</v>
      </c>
      <c r="C87" s="27">
        <f>C88+C89+C92+C95+C99+C100</f>
        <v>0</v>
      </c>
      <c r="D87" s="27">
        <f>D88+D89+D92+D95+D99+D100</f>
        <v>0</v>
      </c>
      <c r="E87" s="27">
        <f t="shared" si="2"/>
        <v>0</v>
      </c>
    </row>
    <row r="88" spans="1:5" ht="15">
      <c r="A88" s="33" t="s">
        <v>93</v>
      </c>
      <c r="B88" s="31">
        <v>3110</v>
      </c>
      <c r="C88" s="27">
        <v>0</v>
      </c>
      <c r="D88" s="27">
        <v>0</v>
      </c>
      <c r="E88" s="27">
        <f t="shared" si="2"/>
        <v>0</v>
      </c>
    </row>
    <row r="89" spans="1:5" ht="15">
      <c r="A89" s="28" t="s">
        <v>94</v>
      </c>
      <c r="B89" s="31">
        <v>3120</v>
      </c>
      <c r="C89" s="27">
        <v>0</v>
      </c>
      <c r="D89" s="27">
        <f>SUM(D90:D91)</f>
        <v>0</v>
      </c>
      <c r="E89" s="27">
        <f t="shared" si="2"/>
        <v>0</v>
      </c>
    </row>
    <row r="90" spans="1:5" ht="15">
      <c r="A90" s="28" t="s">
        <v>95</v>
      </c>
      <c r="B90" s="31">
        <v>3121</v>
      </c>
      <c r="C90" s="27">
        <v>0</v>
      </c>
      <c r="D90" s="27">
        <v>0</v>
      </c>
      <c r="E90" s="27">
        <f t="shared" si="2"/>
        <v>0</v>
      </c>
    </row>
    <row r="91" spans="1:5" ht="15">
      <c r="A91" s="28" t="s">
        <v>96</v>
      </c>
      <c r="B91" s="31">
        <v>3122</v>
      </c>
      <c r="C91" s="27">
        <v>0</v>
      </c>
      <c r="D91" s="27">
        <v>0</v>
      </c>
      <c r="E91" s="27">
        <f t="shared" si="2"/>
        <v>0</v>
      </c>
    </row>
    <row r="92" spans="1:5" ht="15">
      <c r="A92" s="28" t="s">
        <v>97</v>
      </c>
      <c r="B92" s="31">
        <v>3130</v>
      </c>
      <c r="C92" s="27">
        <f>SUM(C93:C94)</f>
        <v>0</v>
      </c>
      <c r="D92" s="27">
        <f>SUM(D93:D94)</f>
        <v>0</v>
      </c>
      <c r="E92" s="27">
        <f t="shared" si="2"/>
        <v>0</v>
      </c>
    </row>
    <row r="93" spans="1:5" ht="15">
      <c r="A93" s="28" t="s">
        <v>98</v>
      </c>
      <c r="B93" s="31">
        <v>3131</v>
      </c>
      <c r="C93" s="27">
        <v>0</v>
      </c>
      <c r="D93" s="27">
        <v>0</v>
      </c>
      <c r="E93" s="27">
        <f t="shared" si="2"/>
        <v>0</v>
      </c>
    </row>
    <row r="94" spans="1:5" ht="15">
      <c r="A94" s="28" t="s">
        <v>99</v>
      </c>
      <c r="B94" s="31">
        <v>3132</v>
      </c>
      <c r="C94" s="27">
        <v>0</v>
      </c>
      <c r="D94" s="27">
        <v>0</v>
      </c>
      <c r="E94" s="27">
        <f t="shared" si="2"/>
        <v>0</v>
      </c>
    </row>
    <row r="95" spans="1:5" ht="15">
      <c r="A95" s="28" t="s">
        <v>100</v>
      </c>
      <c r="B95" s="31">
        <v>3140</v>
      </c>
      <c r="C95" s="27">
        <f>SUM(C96:C98)</f>
        <v>0</v>
      </c>
      <c r="D95" s="27">
        <f>SUM(D96:D98)</f>
        <v>0</v>
      </c>
      <c r="E95" s="27">
        <f t="shared" si="2"/>
        <v>0</v>
      </c>
    </row>
    <row r="96" spans="1:5" ht="15">
      <c r="A96" s="28" t="s">
        <v>101</v>
      </c>
      <c r="B96" s="31">
        <v>3141</v>
      </c>
      <c r="C96" s="27">
        <v>0</v>
      </c>
      <c r="D96" s="27">
        <v>0</v>
      </c>
      <c r="E96" s="27">
        <f t="shared" si="2"/>
        <v>0</v>
      </c>
    </row>
    <row r="97" spans="1:5" ht="15">
      <c r="A97" s="28" t="s">
        <v>102</v>
      </c>
      <c r="B97" s="31">
        <v>3142</v>
      </c>
      <c r="C97" s="27">
        <v>0</v>
      </c>
      <c r="D97" s="27">
        <v>0</v>
      </c>
      <c r="E97" s="27">
        <f t="shared" si="2"/>
        <v>0</v>
      </c>
    </row>
    <row r="98" spans="1:5" ht="15">
      <c r="A98" s="28" t="s">
        <v>103</v>
      </c>
      <c r="B98" s="31">
        <v>3143</v>
      </c>
      <c r="C98" s="27">
        <v>0</v>
      </c>
      <c r="D98" s="27">
        <v>0</v>
      </c>
      <c r="E98" s="27">
        <f t="shared" si="2"/>
        <v>0</v>
      </c>
    </row>
    <row r="99" spans="1:5" ht="15">
      <c r="A99" s="52" t="s">
        <v>104</v>
      </c>
      <c r="B99" s="31">
        <v>3150</v>
      </c>
      <c r="C99" s="27">
        <v>0</v>
      </c>
      <c r="D99" s="27">
        <v>0</v>
      </c>
      <c r="E99" s="27">
        <f t="shared" si="2"/>
        <v>0</v>
      </c>
    </row>
    <row r="100" spans="1:5" ht="15">
      <c r="A100" s="52" t="s">
        <v>105</v>
      </c>
      <c r="B100" s="31">
        <v>3160</v>
      </c>
      <c r="C100" s="27">
        <v>0</v>
      </c>
      <c r="D100" s="27">
        <v>0</v>
      </c>
      <c r="E100" s="27">
        <f t="shared" si="2"/>
        <v>0</v>
      </c>
    </row>
    <row r="101" spans="1:5" ht="15">
      <c r="A101" s="53" t="s">
        <v>106</v>
      </c>
      <c r="B101" s="31">
        <v>3200</v>
      </c>
      <c r="C101" s="27">
        <f>SUM(C102:C105)</f>
        <v>0</v>
      </c>
      <c r="D101" s="27">
        <f>SUM(D102:D105)</f>
        <v>0</v>
      </c>
      <c r="E101" s="27">
        <f t="shared" si="2"/>
        <v>0</v>
      </c>
    </row>
    <row r="102" spans="1:5" ht="15">
      <c r="A102" s="33" t="s">
        <v>107</v>
      </c>
      <c r="B102" s="31">
        <v>3210</v>
      </c>
      <c r="C102" s="27">
        <v>0</v>
      </c>
      <c r="D102" s="27">
        <v>0</v>
      </c>
      <c r="E102" s="27">
        <f t="shared" si="2"/>
        <v>0</v>
      </c>
    </row>
    <row r="103" spans="1:5" ht="15">
      <c r="A103" s="33" t="s">
        <v>108</v>
      </c>
      <c r="B103" s="31">
        <v>3220</v>
      </c>
      <c r="C103" s="27">
        <v>0</v>
      </c>
      <c r="D103" s="27">
        <v>0</v>
      </c>
      <c r="E103" s="27">
        <f t="shared" si="2"/>
        <v>0</v>
      </c>
    </row>
    <row r="104" spans="1:5" ht="26.25">
      <c r="A104" s="33" t="s">
        <v>109</v>
      </c>
      <c r="B104" s="31">
        <v>3230</v>
      </c>
      <c r="C104" s="27">
        <v>0</v>
      </c>
      <c r="D104" s="27">
        <v>0</v>
      </c>
      <c r="E104" s="27">
        <f t="shared" si="2"/>
        <v>0</v>
      </c>
    </row>
    <row r="105" spans="1:5" ht="15">
      <c r="A105" s="28" t="s">
        <v>110</v>
      </c>
      <c r="B105" s="25">
        <v>3240</v>
      </c>
      <c r="C105" s="27">
        <v>0</v>
      </c>
      <c r="D105" s="27">
        <v>0</v>
      </c>
      <c r="E105" s="27">
        <f t="shared" si="2"/>
        <v>0</v>
      </c>
    </row>
    <row r="106" spans="1:5" ht="15">
      <c r="A106" s="39" t="s">
        <v>111</v>
      </c>
      <c r="B106" s="25">
        <v>4110</v>
      </c>
      <c r="C106" s="27">
        <f>SUM(C107:C109)</f>
        <v>0</v>
      </c>
      <c r="D106" s="27">
        <v>0</v>
      </c>
      <c r="E106" s="27">
        <v>0</v>
      </c>
    </row>
    <row r="107" spans="1:5" ht="14.25" customHeight="1">
      <c r="A107" s="28" t="s">
        <v>112</v>
      </c>
      <c r="B107" s="25">
        <v>4111</v>
      </c>
      <c r="C107" s="27">
        <v>0</v>
      </c>
      <c r="D107" s="27">
        <v>0</v>
      </c>
      <c r="E107" s="27">
        <v>0</v>
      </c>
    </row>
    <row r="108" spans="1:5" ht="16.5" customHeight="1">
      <c r="A108" s="28" t="s">
        <v>113</v>
      </c>
      <c r="B108" s="25">
        <v>4112</v>
      </c>
      <c r="C108" s="27">
        <v>0</v>
      </c>
      <c r="D108" s="27">
        <v>0</v>
      </c>
      <c r="E108" s="27">
        <v>0</v>
      </c>
    </row>
    <row r="109" spans="1:5" ht="16.5" customHeight="1">
      <c r="A109" s="28" t="s">
        <v>114</v>
      </c>
      <c r="B109" s="25">
        <v>4113</v>
      </c>
      <c r="C109" s="27">
        <v>0</v>
      </c>
      <c r="D109" s="27">
        <v>0</v>
      </c>
      <c r="E109" s="27">
        <v>0</v>
      </c>
    </row>
    <row r="110" spans="1:5" ht="15">
      <c r="A110" s="39" t="s">
        <v>115</v>
      </c>
      <c r="B110" s="25">
        <v>4210</v>
      </c>
      <c r="C110" s="27">
        <v>0</v>
      </c>
      <c r="D110" s="27">
        <v>0</v>
      </c>
      <c r="E110" s="27">
        <v>0</v>
      </c>
    </row>
    <row r="111" spans="1:5" ht="15">
      <c r="A111" s="53" t="s">
        <v>116</v>
      </c>
      <c r="B111" s="31">
        <v>9000</v>
      </c>
      <c r="C111" s="27">
        <v>0</v>
      </c>
      <c r="D111" s="27">
        <v>0</v>
      </c>
      <c r="E111" s="27">
        <f>C111+D111</f>
        <v>0</v>
      </c>
    </row>
    <row r="112" spans="1:3" ht="15.75">
      <c r="A112" s="4"/>
      <c r="B112" s="57"/>
      <c r="C112" s="4"/>
    </row>
    <row r="113" ht="15.75">
      <c r="A113" s="4" t="s">
        <v>117</v>
      </c>
    </row>
    <row r="114" spans="1:4" ht="15.75">
      <c r="A114" s="19" t="s">
        <v>118</v>
      </c>
      <c r="B114" s="12"/>
      <c r="C114" s="4"/>
      <c r="D114" s="56" t="s">
        <v>175</v>
      </c>
    </row>
    <row r="115" spans="1:4" ht="15.75">
      <c r="A115" s="4"/>
      <c r="B115" s="13" t="s">
        <v>12</v>
      </c>
      <c r="C115" s="4"/>
      <c r="D115" s="13" t="s">
        <v>13</v>
      </c>
    </row>
    <row r="116" spans="1:3" ht="15.75">
      <c r="A116" s="4"/>
      <c r="B116" s="57"/>
      <c r="C116" s="4"/>
    </row>
    <row r="117" spans="1:4" ht="15.75">
      <c r="A117" s="4" t="s">
        <v>120</v>
      </c>
      <c r="B117" s="59"/>
      <c r="C117" s="4"/>
      <c r="D117" s="56" t="s">
        <v>176</v>
      </c>
    </row>
    <row r="118" spans="1:4" ht="15.75">
      <c r="A118" s="4"/>
      <c r="B118" s="13" t="s">
        <v>12</v>
      </c>
      <c r="C118" s="4"/>
      <c r="D118" s="13" t="s">
        <v>13</v>
      </c>
    </row>
    <row r="119" spans="1:3" ht="15.75">
      <c r="A119" s="4"/>
      <c r="B119" s="4"/>
      <c r="C119" s="4"/>
    </row>
    <row r="120" spans="1:4" ht="15.75">
      <c r="A120" s="10"/>
      <c r="B120" s="110"/>
      <c r="C120" s="111"/>
      <c r="D120" s="111"/>
    </row>
    <row r="121" spans="1:4" ht="15">
      <c r="A121" s="13" t="s">
        <v>14</v>
      </c>
      <c r="B121" s="112"/>
      <c r="C121" s="112"/>
      <c r="D121" s="112"/>
    </row>
    <row r="123" ht="15">
      <c r="A123" s="1" t="s">
        <v>122</v>
      </c>
    </row>
    <row r="127" spans="1:5" ht="29.25" customHeight="1">
      <c r="A127" s="106"/>
      <c r="B127" s="106"/>
      <c r="C127" s="106"/>
      <c r="D127" s="106"/>
      <c r="E127" s="106"/>
    </row>
    <row r="128" spans="1:5" ht="15">
      <c r="A128" s="107" t="s">
        <v>123</v>
      </c>
      <c r="B128" s="107"/>
      <c r="C128" s="107"/>
      <c r="D128" s="107"/>
      <c r="E128" s="107"/>
    </row>
    <row r="129" spans="1:5" ht="29.25" customHeight="1">
      <c r="A129" s="106" t="s">
        <v>124</v>
      </c>
      <c r="B129" s="106"/>
      <c r="C129" s="106"/>
      <c r="D129" s="106"/>
      <c r="E129" s="106"/>
    </row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spans="1:7" ht="18.75" hidden="1">
      <c r="A198" s="82" t="s">
        <v>177</v>
      </c>
      <c r="B198" s="83"/>
      <c r="C198" s="83"/>
      <c r="D198" s="83"/>
      <c r="E198" s="83"/>
      <c r="F198" s="83"/>
      <c r="G198" s="84"/>
    </row>
    <row r="199" spans="1:7" ht="18.75" hidden="1">
      <c r="A199" s="82" t="s">
        <v>178</v>
      </c>
      <c r="B199" s="83"/>
      <c r="C199" s="83"/>
      <c r="D199" s="83"/>
      <c r="E199" s="83"/>
      <c r="F199" s="83"/>
      <c r="G199" s="84"/>
    </row>
    <row r="200" spans="1:7" ht="18.75" hidden="1">
      <c r="A200" s="82" t="s">
        <v>179</v>
      </c>
      <c r="B200" s="82"/>
      <c r="C200" s="82"/>
      <c r="D200" s="83"/>
      <c r="E200" s="83"/>
      <c r="F200" s="83"/>
      <c r="G200" s="84"/>
    </row>
    <row r="201" spans="1:7" ht="18.75" hidden="1">
      <c r="A201" s="82" t="s">
        <v>180</v>
      </c>
      <c r="B201" s="82"/>
      <c r="C201" s="82" t="s">
        <v>181</v>
      </c>
      <c r="D201" s="83"/>
      <c r="E201" s="83"/>
      <c r="G201" s="4"/>
    </row>
    <row r="202" spans="1:7" ht="15" hidden="1">
      <c r="A202" s="2"/>
      <c r="B202" s="2"/>
      <c r="C202" s="2"/>
      <c r="D202" s="2"/>
      <c r="E202" s="2"/>
      <c r="F202" s="2"/>
      <c r="G202" s="2"/>
    </row>
    <row r="203" spans="1:7" ht="15" hidden="1">
      <c r="A203" s="2"/>
      <c r="B203" s="2"/>
      <c r="C203" s="2"/>
      <c r="D203" s="2"/>
      <c r="E203" s="2"/>
      <c r="F203" s="2"/>
      <c r="G203" s="2"/>
    </row>
  </sheetData>
  <sheetProtection/>
  <mergeCells count="30">
    <mergeCell ref="A127:E127"/>
    <mergeCell ref="A128:E128"/>
    <mergeCell ref="A129:E129"/>
    <mergeCell ref="A48:A49"/>
    <mergeCell ref="B120:D120"/>
    <mergeCell ref="B121:D121"/>
    <mergeCell ref="D2:E2"/>
    <mergeCell ref="D3:E3"/>
    <mergeCell ref="D4:E4"/>
    <mergeCell ref="A7:A8"/>
    <mergeCell ref="C6:E6"/>
    <mergeCell ref="C7:E7"/>
    <mergeCell ref="C8:E8"/>
    <mergeCell ref="A17:E17"/>
    <mergeCell ref="C13:E13"/>
    <mergeCell ref="C24:E24"/>
    <mergeCell ref="B28:B29"/>
    <mergeCell ref="C28:D28"/>
    <mergeCell ref="E28:E29"/>
    <mergeCell ref="A28:A29"/>
    <mergeCell ref="G26:H26"/>
    <mergeCell ref="A26:E26"/>
    <mergeCell ref="C9:E9"/>
    <mergeCell ref="A19:E19"/>
    <mergeCell ref="A22:E22"/>
    <mergeCell ref="A20:E20"/>
    <mergeCell ref="A21:E21"/>
    <mergeCell ref="C10:E10"/>
    <mergeCell ref="C11:E11"/>
    <mergeCell ref="A18:E18"/>
  </mergeCells>
  <conditionalFormatting sqref="D21:G21 F15:IV20 D23 E64:E67 E112:E119 A38:A68 A202:G65536 A6:A36 H21:IV25 F23:G25 E56:E58 A120:E197 D32 B25:E25 D6:E19 B6:C22 C118:D119 C27:C32 C56:C58 C112:D115 C61 E61 C64:C67 D52 B27:B68 E50:E54 F26 I26:IV26 D27:D30 E27:E32 C34:C54 F27:G197 H27:IV65536 A70:B119">
    <cfRule type="cellIs" priority="1" dxfId="63" operator="equal" stopIfTrue="1">
      <formula>0</formula>
    </cfRule>
  </conditionalFormatting>
  <conditionalFormatting sqref="H1:IV14 F6:G14 D31 C55 C59:C60 E59:E60 C62:C63 E62:E63 C68 E55 D89:E111 D33:E49 D50:D51 D53:D88 C70:C111 E68:E88">
    <cfRule type="cellIs" priority="2" dxfId="64" operator="equal" stopIfTrue="1">
      <formula>0</formula>
    </cfRule>
  </conditionalFormatting>
  <conditionalFormatting sqref="A18:E18">
    <cfRule type="cellIs" priority="3" dxfId="63" operator="equal" stopIfTrue="1">
      <formula>0</formula>
    </cfRule>
  </conditionalFormatting>
  <conditionalFormatting sqref="G26:H26">
    <cfRule type="cellIs" priority="4" dxfId="63" operator="equal" stopIfTrue="1">
      <formula>0</formula>
    </cfRule>
  </conditionalFormatting>
  <conditionalFormatting sqref="C33">
    <cfRule type="cellIs" priority="5" dxfId="64" operator="equal" stopIfTrue="1">
      <formula>0</formula>
    </cfRule>
  </conditionalFormatting>
  <conditionalFormatting sqref="A69:B69">
    <cfRule type="cellIs" priority="6" dxfId="63" operator="equal" stopIfTrue="1">
      <formula>0</formula>
    </cfRule>
  </conditionalFormatting>
  <conditionalFormatting sqref="C69">
    <cfRule type="cellIs" priority="7" dxfId="64" operator="equal" stopIfTrue="1">
      <formula>0</formula>
    </cfRule>
  </conditionalFormatting>
  <printOptions horizontalCentered="1"/>
  <pageMargins left="0.2755905511811024" right="0.2362204724409449" top="0.35433070866141736" bottom="0.2362204724409449" header="0.2755905511811024" footer="0.1968503937007874"/>
  <pageSetup fitToHeight="3" fitToWidth="1" horizontalDpi="600" verticalDpi="600" orientation="portrait" paperSize="9" scale="73" r:id="rId1"/>
  <rowBreaks count="1" manualBreakCount="1">
    <brk id="13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127"/>
  <sheetViews>
    <sheetView view="pageBreakPreview" zoomScale="78" zoomScaleSheetLayoutView="78" zoomScalePageLayoutView="0" workbookViewId="0" topLeftCell="A1">
      <selection activeCell="A10" sqref="A10"/>
    </sheetView>
  </sheetViews>
  <sheetFormatPr defaultColWidth="9.00390625" defaultRowHeight="12.75"/>
  <cols>
    <col min="1" max="1" width="65.00390625" style="1" customWidth="1"/>
    <col min="2" max="2" width="13.75390625" style="1" customWidth="1"/>
    <col min="3" max="5" width="20.75390625" style="1" customWidth="1"/>
    <col min="6" max="16384" width="9.125" style="1" customWidth="1"/>
  </cols>
  <sheetData>
    <row r="1" spans="4:7" ht="15">
      <c r="D1" s="2" t="s">
        <v>0</v>
      </c>
      <c r="E1" s="2"/>
      <c r="F1" s="2"/>
      <c r="G1" s="2"/>
    </row>
    <row r="2" spans="4:7" ht="15">
      <c r="D2" s="101" t="s">
        <v>1</v>
      </c>
      <c r="E2" s="101"/>
      <c r="F2" s="2"/>
      <c r="G2" s="2"/>
    </row>
    <row r="3" spans="4:7" ht="15">
      <c r="D3" s="101" t="s">
        <v>2</v>
      </c>
      <c r="E3" s="101"/>
      <c r="F3" s="2"/>
      <c r="G3" s="2"/>
    </row>
    <row r="4" spans="4:7" ht="15">
      <c r="D4" s="101" t="s">
        <v>3</v>
      </c>
      <c r="E4" s="101"/>
      <c r="F4" s="2"/>
      <c r="G4" s="2"/>
    </row>
    <row r="5" spans="1:5" ht="31.5" customHeight="1">
      <c r="A5" s="4" t="s">
        <v>4</v>
      </c>
      <c r="B5" s="4"/>
      <c r="C5" s="103" t="s">
        <v>147</v>
      </c>
      <c r="D5" s="104"/>
      <c r="E5" s="104"/>
    </row>
    <row r="6" spans="1:5" ht="18.75" customHeight="1">
      <c r="A6" s="5"/>
      <c r="B6" s="4"/>
      <c r="C6" s="114" t="s">
        <v>6</v>
      </c>
      <c r="D6" s="114"/>
      <c r="E6" s="114"/>
    </row>
    <row r="7" spans="1:5" ht="31.5" customHeight="1">
      <c r="A7" s="5" t="s">
        <v>7</v>
      </c>
      <c r="B7" s="4"/>
      <c r="C7" s="113" t="s">
        <v>8</v>
      </c>
      <c r="D7" s="113"/>
      <c r="E7" s="113"/>
    </row>
    <row r="8" spans="1:5" ht="13.5" customHeight="1">
      <c r="A8" s="5"/>
      <c r="B8" s="4"/>
      <c r="C8" s="118" t="s">
        <v>9</v>
      </c>
      <c r="D8" s="118"/>
      <c r="E8" s="118"/>
    </row>
    <row r="9" spans="1:5" ht="20.25" customHeight="1">
      <c r="A9" s="6" t="s">
        <v>10</v>
      </c>
      <c r="B9" s="4"/>
      <c r="C9" s="115" t="s">
        <v>11</v>
      </c>
      <c r="D9" s="115"/>
      <c r="E9" s="115"/>
    </row>
    <row r="10" spans="1:5" ht="17.25" customHeight="1">
      <c r="A10" s="7"/>
      <c r="B10" s="4"/>
      <c r="C10" s="8" t="s">
        <v>12</v>
      </c>
      <c r="D10" s="7"/>
      <c r="E10" s="8" t="s">
        <v>13</v>
      </c>
    </row>
    <row r="11" spans="4:5" ht="16.5" customHeight="1">
      <c r="D11" s="9"/>
      <c r="E11" s="9"/>
    </row>
    <row r="12" spans="3:5" ht="14.25" customHeight="1">
      <c r="C12" s="10"/>
      <c r="D12" s="11"/>
      <c r="E12" s="12"/>
    </row>
    <row r="13" spans="3:5" ht="16.5" customHeight="1">
      <c r="C13" s="13" t="s">
        <v>14</v>
      </c>
      <c r="E13" s="14" t="s">
        <v>15</v>
      </c>
    </row>
    <row r="14" ht="16.5" customHeight="1"/>
    <row r="15" spans="1:5" ht="16.5" customHeight="1">
      <c r="A15" s="96" t="s">
        <v>16</v>
      </c>
      <c r="B15" s="96"/>
      <c r="C15" s="96"/>
      <c r="D15" s="96"/>
      <c r="E15" s="96"/>
    </row>
    <row r="16" spans="1:5" ht="20.25">
      <c r="A16" s="96" t="s">
        <v>17</v>
      </c>
      <c r="B16" s="96"/>
      <c r="C16" s="96"/>
      <c r="D16" s="96"/>
      <c r="E16" s="96"/>
    </row>
    <row r="17" spans="1:5" ht="15.75">
      <c r="A17" s="92" t="s">
        <v>18</v>
      </c>
      <c r="B17" s="92"/>
      <c r="C17" s="92"/>
      <c r="D17" s="92"/>
      <c r="E17" s="92"/>
    </row>
    <row r="18" spans="1:5" ht="12.75" customHeight="1">
      <c r="A18" s="119" t="s">
        <v>19</v>
      </c>
      <c r="B18" s="119"/>
      <c r="C18" s="119"/>
      <c r="D18" s="119"/>
      <c r="E18" s="119"/>
    </row>
    <row r="19" spans="1:5" ht="21.75" customHeight="1">
      <c r="A19" s="92" t="s">
        <v>127</v>
      </c>
      <c r="B19" s="92"/>
      <c r="C19" s="92"/>
      <c r="D19" s="92"/>
      <c r="E19" s="92"/>
    </row>
    <row r="20" spans="1:5" ht="15.75" customHeight="1">
      <c r="A20" s="93" t="s">
        <v>21</v>
      </c>
      <c r="B20" s="93"/>
      <c r="C20" s="93"/>
      <c r="D20" s="93"/>
      <c r="E20" s="93"/>
    </row>
    <row r="21" spans="1:5" ht="15.75" customHeight="1">
      <c r="A21" s="16" t="s">
        <v>22</v>
      </c>
      <c r="B21" s="17" t="s">
        <v>23</v>
      </c>
      <c r="C21" s="16"/>
      <c r="D21" s="16"/>
      <c r="E21" s="16"/>
    </row>
    <row r="22" spans="1:5" ht="31.5" customHeight="1">
      <c r="A22" s="18" t="s">
        <v>24</v>
      </c>
      <c r="B22" s="16"/>
      <c r="C22" s="120" t="s">
        <v>128</v>
      </c>
      <c r="D22" s="120"/>
      <c r="E22" s="120"/>
    </row>
    <row r="23" spans="1:5" ht="18" customHeight="1">
      <c r="A23" s="16" t="s">
        <v>26</v>
      </c>
      <c r="B23" s="16"/>
      <c r="C23" s="16"/>
      <c r="D23" s="19"/>
      <c r="E23" s="16"/>
    </row>
    <row r="24" spans="1:7" ht="51" customHeight="1">
      <c r="A24" s="90" t="s">
        <v>27</v>
      </c>
      <c r="B24" s="90"/>
      <c r="C24" s="90"/>
      <c r="D24" s="121" t="s">
        <v>148</v>
      </c>
      <c r="E24" s="121"/>
      <c r="F24" s="61"/>
      <c r="G24" s="61"/>
    </row>
    <row r="25" spans="1:5" ht="15.75" customHeight="1">
      <c r="A25" s="16"/>
      <c r="B25" s="122"/>
      <c r="C25" s="122"/>
      <c r="D25" s="122"/>
      <c r="E25" s="122"/>
    </row>
    <row r="26" spans="4:5" ht="15">
      <c r="D26" s="22"/>
      <c r="E26" s="23" t="s">
        <v>29</v>
      </c>
    </row>
    <row r="27" spans="1:5" s="4" customFormat="1" ht="15.75">
      <c r="A27" s="100" t="s">
        <v>30</v>
      </c>
      <c r="B27" s="100" t="s">
        <v>31</v>
      </c>
      <c r="C27" s="100" t="s">
        <v>32</v>
      </c>
      <c r="D27" s="100"/>
      <c r="E27" s="100" t="s">
        <v>33</v>
      </c>
    </row>
    <row r="28" spans="1:5" s="4" customFormat="1" ht="27.75" customHeight="1">
      <c r="A28" s="100"/>
      <c r="B28" s="100"/>
      <c r="C28" s="24" t="s">
        <v>34</v>
      </c>
      <c r="D28" s="24" t="s">
        <v>35</v>
      </c>
      <c r="E28" s="100"/>
    </row>
    <row r="29" spans="1:5" s="14" customFormat="1" ht="15">
      <c r="A29" s="25">
        <v>1</v>
      </c>
      <c r="B29" s="25">
        <v>2</v>
      </c>
      <c r="C29" s="25">
        <v>3</v>
      </c>
      <c r="D29" s="25">
        <v>4</v>
      </c>
      <c r="E29" s="25">
        <v>5</v>
      </c>
    </row>
    <row r="30" spans="1:5" ht="18.75" customHeight="1">
      <c r="A30" s="26" t="s">
        <v>36</v>
      </c>
      <c r="B30" s="25" t="s">
        <v>37</v>
      </c>
      <c r="C30" s="42">
        <f>C31</f>
        <v>10394772</v>
      </c>
      <c r="D30" s="27">
        <f>D32</f>
        <v>343989</v>
      </c>
      <c r="E30" s="27">
        <f aca="true" t="shared" si="0" ref="E30:E46">SUM(C30:D30)</f>
        <v>10738761</v>
      </c>
    </row>
    <row r="31" spans="1:5" ht="15.75" customHeight="1">
      <c r="A31" s="28" t="s">
        <v>38</v>
      </c>
      <c r="B31" s="25" t="s">
        <v>37</v>
      </c>
      <c r="C31" s="42">
        <f>C49+C84+C104+C109</f>
        <v>10394772</v>
      </c>
      <c r="D31" s="29" t="s">
        <v>37</v>
      </c>
      <c r="E31" s="27">
        <f t="shared" si="0"/>
        <v>10394772</v>
      </c>
    </row>
    <row r="32" spans="1:5" ht="15.75" customHeight="1">
      <c r="A32" s="28" t="s">
        <v>39</v>
      </c>
      <c r="B32" s="25" t="s">
        <v>37</v>
      </c>
      <c r="C32" s="29" t="s">
        <v>37</v>
      </c>
      <c r="D32" s="27">
        <f>D33+D42</f>
        <v>343989</v>
      </c>
      <c r="E32" s="27">
        <f t="shared" si="0"/>
        <v>343989</v>
      </c>
    </row>
    <row r="33" spans="1:5" ht="26.25">
      <c r="A33" s="30" t="s">
        <v>40</v>
      </c>
      <c r="B33" s="31">
        <v>25010000</v>
      </c>
      <c r="C33" s="32" t="s">
        <v>37</v>
      </c>
      <c r="D33" s="27">
        <f>D34+D36+D37+D38</f>
        <v>343989</v>
      </c>
      <c r="E33" s="27">
        <f t="shared" si="0"/>
        <v>343989</v>
      </c>
    </row>
    <row r="34" spans="1:5" ht="25.5" customHeight="1">
      <c r="A34" s="33" t="s">
        <v>41</v>
      </c>
      <c r="B34" s="31">
        <v>25010100</v>
      </c>
      <c r="C34" s="32" t="s">
        <v>37</v>
      </c>
      <c r="D34" s="27">
        <v>338989</v>
      </c>
      <c r="E34" s="27">
        <f t="shared" si="0"/>
        <v>338989</v>
      </c>
    </row>
    <row r="35" spans="1:5" ht="16.5" customHeight="1" hidden="1">
      <c r="A35" s="28" t="s">
        <v>42</v>
      </c>
      <c r="B35" s="31">
        <v>25010100</v>
      </c>
      <c r="C35" s="32" t="s">
        <v>37</v>
      </c>
      <c r="D35" s="27"/>
      <c r="E35" s="27">
        <f t="shared" si="0"/>
        <v>0</v>
      </c>
    </row>
    <row r="36" spans="1:5" ht="26.25" customHeight="1">
      <c r="A36" s="33" t="s">
        <v>43</v>
      </c>
      <c r="B36" s="31">
        <v>25010200</v>
      </c>
      <c r="C36" s="32" t="s">
        <v>37</v>
      </c>
      <c r="D36" s="27">
        <v>0</v>
      </c>
      <c r="E36" s="27">
        <f t="shared" si="0"/>
        <v>0</v>
      </c>
    </row>
    <row r="37" spans="1:5" ht="36" customHeight="1">
      <c r="A37" s="33" t="s">
        <v>44</v>
      </c>
      <c r="B37" s="31">
        <v>25010300</v>
      </c>
      <c r="C37" s="32" t="s">
        <v>37</v>
      </c>
      <c r="D37" s="27">
        <v>0</v>
      </c>
      <c r="E37" s="27">
        <f t="shared" si="0"/>
        <v>0</v>
      </c>
    </row>
    <row r="38" spans="1:5" ht="30" customHeight="1">
      <c r="A38" s="34" t="s">
        <v>45</v>
      </c>
      <c r="B38" s="31">
        <v>25010400</v>
      </c>
      <c r="C38" s="32" t="s">
        <v>37</v>
      </c>
      <c r="D38" s="27">
        <v>5000</v>
      </c>
      <c r="E38" s="27">
        <f t="shared" si="0"/>
        <v>5000</v>
      </c>
    </row>
    <row r="39" spans="1:5" ht="16.5" customHeight="1">
      <c r="A39" s="35" t="s">
        <v>46</v>
      </c>
      <c r="B39" s="31">
        <v>25020000</v>
      </c>
      <c r="C39" s="29" t="s">
        <v>37</v>
      </c>
      <c r="D39" s="27">
        <v>0</v>
      </c>
      <c r="E39" s="27">
        <f t="shared" si="0"/>
        <v>0</v>
      </c>
    </row>
    <row r="40" spans="1:5" ht="16.5" customHeight="1" hidden="1">
      <c r="A40" s="36" t="s">
        <v>47</v>
      </c>
      <c r="B40" s="31">
        <v>25020100</v>
      </c>
      <c r="C40" s="29">
        <v>0</v>
      </c>
      <c r="D40" s="27">
        <v>0</v>
      </c>
      <c r="E40" s="27">
        <f t="shared" si="0"/>
        <v>0</v>
      </c>
    </row>
    <row r="41" spans="1:5" ht="16.5" customHeight="1" hidden="1">
      <c r="A41" s="36" t="s">
        <v>48</v>
      </c>
      <c r="B41" s="31">
        <v>25020200</v>
      </c>
      <c r="C41" s="29">
        <v>0</v>
      </c>
      <c r="D41" s="27">
        <v>0</v>
      </c>
      <c r="E41" s="27">
        <f t="shared" si="0"/>
        <v>0</v>
      </c>
    </row>
    <row r="42" spans="1:5" ht="16.5" customHeight="1">
      <c r="A42" s="35" t="s">
        <v>49</v>
      </c>
      <c r="B42" s="31"/>
      <c r="C42" s="29" t="s">
        <v>37</v>
      </c>
      <c r="D42" s="27">
        <f>D44</f>
        <v>0</v>
      </c>
      <c r="E42" s="27">
        <f t="shared" si="0"/>
        <v>0</v>
      </c>
    </row>
    <row r="43" spans="1:5" ht="16.5" customHeight="1">
      <c r="A43" s="28" t="s">
        <v>50</v>
      </c>
      <c r="B43" s="31"/>
      <c r="C43" s="29" t="s">
        <v>37</v>
      </c>
      <c r="D43" s="27">
        <v>0</v>
      </c>
      <c r="E43" s="27">
        <f t="shared" si="0"/>
        <v>0</v>
      </c>
    </row>
    <row r="44" spans="1:5" ht="30.75" customHeight="1">
      <c r="A44" s="33" t="s">
        <v>51</v>
      </c>
      <c r="B44" s="31"/>
      <c r="C44" s="29" t="s">
        <v>37</v>
      </c>
      <c r="D44" s="27">
        <f>D45</f>
        <v>0</v>
      </c>
      <c r="E44" s="27">
        <f t="shared" si="0"/>
        <v>0</v>
      </c>
    </row>
    <row r="45" spans="1:5" ht="24" customHeight="1" hidden="1">
      <c r="A45" s="37" t="s">
        <v>52</v>
      </c>
      <c r="B45" s="31">
        <v>602400</v>
      </c>
      <c r="C45" s="29" t="s">
        <v>37</v>
      </c>
      <c r="D45" s="27">
        <v>0</v>
      </c>
      <c r="E45" s="27">
        <f t="shared" si="0"/>
        <v>0</v>
      </c>
    </row>
    <row r="46" spans="1:5" ht="16.5" customHeight="1">
      <c r="A46" s="116" t="s">
        <v>53</v>
      </c>
      <c r="B46" s="31"/>
      <c r="C46" s="29" t="s">
        <v>37</v>
      </c>
      <c r="D46" s="27">
        <v>0</v>
      </c>
      <c r="E46" s="27">
        <f t="shared" si="0"/>
        <v>0</v>
      </c>
    </row>
    <row r="47" spans="1:5" ht="22.5" customHeight="1">
      <c r="A47" s="117"/>
      <c r="B47" s="31"/>
      <c r="C47" s="29" t="s">
        <v>37</v>
      </c>
      <c r="D47" s="38" t="s">
        <v>54</v>
      </c>
      <c r="E47" s="38" t="s">
        <v>54</v>
      </c>
    </row>
    <row r="48" spans="1:5" ht="15.75">
      <c r="A48" s="26" t="s">
        <v>55</v>
      </c>
      <c r="B48" s="31" t="s">
        <v>37</v>
      </c>
      <c r="C48" s="27">
        <f>C49+C84</f>
        <v>10394772</v>
      </c>
      <c r="D48" s="27">
        <f>D49+D84</f>
        <v>343989</v>
      </c>
      <c r="E48" s="27">
        <f>SUM(C48:D48)</f>
        <v>10738761</v>
      </c>
    </row>
    <row r="49" spans="1:5" ht="15">
      <c r="A49" s="39" t="s">
        <v>56</v>
      </c>
      <c r="B49" s="31">
        <v>2000</v>
      </c>
      <c r="C49" s="27">
        <f>C51+C54+C55+C72+C75+C79+C83</f>
        <v>10394772</v>
      </c>
      <c r="D49" s="27">
        <f>D51+D54+D55+D72+D75+D79+D83</f>
        <v>323989</v>
      </c>
      <c r="E49" s="27">
        <f aca="true" t="shared" si="1" ref="E49:E80">C49+D49</f>
        <v>10718761</v>
      </c>
    </row>
    <row r="50" spans="1:5" ht="15">
      <c r="A50" s="53" t="s">
        <v>57</v>
      </c>
      <c r="B50" s="31">
        <v>2100</v>
      </c>
      <c r="C50" s="27">
        <f>C51+C54</f>
        <v>9796537</v>
      </c>
      <c r="D50" s="27">
        <f>D51+D54</f>
        <v>249083</v>
      </c>
      <c r="E50" s="27">
        <f t="shared" si="1"/>
        <v>10045620</v>
      </c>
    </row>
    <row r="51" spans="1:5" ht="15">
      <c r="A51" s="28" t="s">
        <v>58</v>
      </c>
      <c r="B51" s="31">
        <v>2110</v>
      </c>
      <c r="C51" s="27">
        <f>C52+C53</f>
        <v>8029950</v>
      </c>
      <c r="D51" s="27">
        <f>D52+D53</f>
        <v>204166</v>
      </c>
      <c r="E51" s="27">
        <f t="shared" si="1"/>
        <v>8234116</v>
      </c>
    </row>
    <row r="52" spans="1:5" ht="15">
      <c r="A52" s="28" t="s">
        <v>59</v>
      </c>
      <c r="B52" s="31">
        <v>2111</v>
      </c>
      <c r="C52" s="27">
        <v>8029950</v>
      </c>
      <c r="D52" s="27">
        <v>204166</v>
      </c>
      <c r="E52" s="27">
        <f t="shared" si="1"/>
        <v>8234116</v>
      </c>
    </row>
    <row r="53" spans="1:5" ht="15">
      <c r="A53" s="28" t="s">
        <v>60</v>
      </c>
      <c r="B53" s="31">
        <v>2112</v>
      </c>
      <c r="C53" s="27">
        <v>0</v>
      </c>
      <c r="D53" s="27">
        <v>0</v>
      </c>
      <c r="E53" s="27">
        <f t="shared" si="1"/>
        <v>0</v>
      </c>
    </row>
    <row r="54" spans="1:5" ht="15">
      <c r="A54" s="28" t="s">
        <v>61</v>
      </c>
      <c r="B54" s="31">
        <v>2120</v>
      </c>
      <c r="C54" s="27">
        <v>1766587</v>
      </c>
      <c r="D54" s="27">
        <v>44917</v>
      </c>
      <c r="E54" s="27">
        <f t="shared" si="1"/>
        <v>1811504</v>
      </c>
    </row>
    <row r="55" spans="1:5" ht="15">
      <c r="A55" s="33" t="s">
        <v>62</v>
      </c>
      <c r="B55" s="31">
        <v>2200</v>
      </c>
      <c r="C55" s="27">
        <f>C56+C57+C58+C59+C60+C61+C62+C69</f>
        <v>598235</v>
      </c>
      <c r="D55" s="27">
        <f>D56+D57+D58+D59+D60+D61+D62+D69</f>
        <v>73906</v>
      </c>
      <c r="E55" s="27">
        <f t="shared" si="1"/>
        <v>672141</v>
      </c>
    </row>
    <row r="56" spans="1:5" ht="15">
      <c r="A56" s="33" t="s">
        <v>63</v>
      </c>
      <c r="B56" s="31">
        <v>2210</v>
      </c>
      <c r="C56" s="27">
        <v>6961</v>
      </c>
      <c r="D56" s="27">
        <v>35000</v>
      </c>
      <c r="E56" s="27">
        <f t="shared" si="1"/>
        <v>41961</v>
      </c>
    </row>
    <row r="57" spans="1:5" ht="14.25" customHeight="1">
      <c r="A57" s="28" t="s">
        <v>64</v>
      </c>
      <c r="B57" s="31">
        <v>2220</v>
      </c>
      <c r="C57" s="27">
        <v>0</v>
      </c>
      <c r="D57" s="27">
        <v>0</v>
      </c>
      <c r="E57" s="27">
        <f t="shared" si="1"/>
        <v>0</v>
      </c>
    </row>
    <row r="58" spans="1:5" ht="15">
      <c r="A58" s="28" t="s">
        <v>65</v>
      </c>
      <c r="B58" s="31">
        <v>2230</v>
      </c>
      <c r="C58" s="27">
        <v>0</v>
      </c>
      <c r="D58" s="27">
        <v>0</v>
      </c>
      <c r="E58" s="27">
        <f t="shared" si="1"/>
        <v>0</v>
      </c>
    </row>
    <row r="59" spans="1:5" ht="15">
      <c r="A59" s="28" t="s">
        <v>66</v>
      </c>
      <c r="B59" s="31">
        <v>2240</v>
      </c>
      <c r="C59" s="27">
        <v>23025</v>
      </c>
      <c r="D59" s="27">
        <v>30000</v>
      </c>
      <c r="E59" s="27">
        <f t="shared" si="1"/>
        <v>53025</v>
      </c>
    </row>
    <row r="60" spans="1:5" ht="14.25" customHeight="1">
      <c r="A60" s="28" t="s">
        <v>67</v>
      </c>
      <c r="B60" s="31">
        <v>2250</v>
      </c>
      <c r="C60" s="27">
        <v>0</v>
      </c>
      <c r="D60" s="27">
        <v>0</v>
      </c>
      <c r="E60" s="27">
        <f t="shared" si="1"/>
        <v>0</v>
      </c>
    </row>
    <row r="61" spans="1:5" ht="15">
      <c r="A61" s="33" t="s">
        <v>68</v>
      </c>
      <c r="B61" s="31">
        <v>2260</v>
      </c>
      <c r="C61" s="27">
        <v>0</v>
      </c>
      <c r="D61" s="27">
        <v>0</v>
      </c>
      <c r="E61" s="27">
        <f t="shared" si="1"/>
        <v>0</v>
      </c>
    </row>
    <row r="62" spans="1:5" ht="15">
      <c r="A62" s="28" t="s">
        <v>69</v>
      </c>
      <c r="B62" s="31">
        <v>2270</v>
      </c>
      <c r="C62" s="27">
        <f>SUM(C63:C67)</f>
        <v>568249</v>
      </c>
      <c r="D62" s="27">
        <f>SUM(D63:D67)</f>
        <v>8906</v>
      </c>
      <c r="E62" s="27">
        <f t="shared" si="1"/>
        <v>577155</v>
      </c>
    </row>
    <row r="63" spans="1:5" ht="15">
      <c r="A63" s="28" t="s">
        <v>70</v>
      </c>
      <c r="B63" s="31">
        <v>2271</v>
      </c>
      <c r="C63" s="27">
        <f>474488.32+50142.68</f>
        <v>524631</v>
      </c>
      <c r="D63" s="27">
        <v>3105</v>
      </c>
      <c r="E63" s="27">
        <f t="shared" si="1"/>
        <v>527736</v>
      </c>
    </row>
    <row r="64" spans="1:5" ht="15">
      <c r="A64" s="28" t="s">
        <v>71</v>
      </c>
      <c r="B64" s="31">
        <v>2272</v>
      </c>
      <c r="C64" s="27">
        <f>4335+7903</f>
        <v>12238</v>
      </c>
      <c r="D64" s="27">
        <v>3128</v>
      </c>
      <c r="E64" s="27">
        <f t="shared" si="1"/>
        <v>15366</v>
      </c>
    </row>
    <row r="65" spans="1:5" ht="15">
      <c r="A65" s="28" t="s">
        <v>72</v>
      </c>
      <c r="B65" s="31">
        <v>2273</v>
      </c>
      <c r="C65" s="27">
        <v>28111</v>
      </c>
      <c r="D65" s="27">
        <v>2673</v>
      </c>
      <c r="E65" s="27">
        <f t="shared" si="1"/>
        <v>30784</v>
      </c>
    </row>
    <row r="66" spans="1:5" ht="15">
      <c r="A66" s="28" t="s">
        <v>73</v>
      </c>
      <c r="B66" s="31">
        <v>2274</v>
      </c>
      <c r="C66" s="27">
        <v>0</v>
      </c>
      <c r="D66" s="27">
        <v>0</v>
      </c>
      <c r="E66" s="27">
        <f t="shared" si="1"/>
        <v>0</v>
      </c>
    </row>
    <row r="67" spans="1:5" ht="15">
      <c r="A67" s="28" t="s">
        <v>74</v>
      </c>
      <c r="B67" s="31">
        <v>2275</v>
      </c>
      <c r="C67" s="27">
        <v>3269</v>
      </c>
      <c r="D67" s="27">
        <v>0</v>
      </c>
      <c r="E67" s="27">
        <f t="shared" si="1"/>
        <v>3269</v>
      </c>
    </row>
    <row r="68" spans="1:5" ht="15">
      <c r="A68" s="28" t="s">
        <v>75</v>
      </c>
      <c r="B68" s="31">
        <v>2276</v>
      </c>
      <c r="C68" s="27">
        <v>0</v>
      </c>
      <c r="D68" s="27">
        <v>0</v>
      </c>
      <c r="E68" s="27">
        <f t="shared" si="1"/>
        <v>0</v>
      </c>
    </row>
    <row r="69" spans="1:5" ht="26.25">
      <c r="A69" s="33" t="s">
        <v>76</v>
      </c>
      <c r="B69" s="31">
        <v>2280</v>
      </c>
      <c r="C69" s="27">
        <f>SUM(C70:C71)</f>
        <v>0</v>
      </c>
      <c r="D69" s="27">
        <f>SUM(D70:D71)</f>
        <v>0</v>
      </c>
      <c r="E69" s="27">
        <f t="shared" si="1"/>
        <v>0</v>
      </c>
    </row>
    <row r="70" spans="1:5" ht="26.25">
      <c r="A70" s="33" t="s">
        <v>77</v>
      </c>
      <c r="B70" s="31">
        <v>2281</v>
      </c>
      <c r="C70" s="27">
        <v>0</v>
      </c>
      <c r="D70" s="27">
        <v>0</v>
      </c>
      <c r="E70" s="27">
        <f t="shared" si="1"/>
        <v>0</v>
      </c>
    </row>
    <row r="71" spans="1:5" ht="26.25">
      <c r="A71" s="33" t="s">
        <v>78</v>
      </c>
      <c r="B71" s="31">
        <v>2282</v>
      </c>
      <c r="C71" s="27">
        <v>0</v>
      </c>
      <c r="D71" s="27">
        <v>0</v>
      </c>
      <c r="E71" s="27">
        <f t="shared" si="1"/>
        <v>0</v>
      </c>
    </row>
    <row r="72" spans="1:5" ht="15">
      <c r="A72" s="33" t="s">
        <v>79</v>
      </c>
      <c r="B72" s="31">
        <v>2400</v>
      </c>
      <c r="C72" s="27">
        <f>SUM(C73:C74)</f>
        <v>0</v>
      </c>
      <c r="D72" s="27">
        <f>SUM(D73:D74)</f>
        <v>0</v>
      </c>
      <c r="E72" s="27">
        <f t="shared" si="1"/>
        <v>0</v>
      </c>
    </row>
    <row r="73" spans="1:5" ht="15">
      <c r="A73" s="33" t="s">
        <v>80</v>
      </c>
      <c r="B73" s="31">
        <v>2410</v>
      </c>
      <c r="C73" s="27">
        <v>0</v>
      </c>
      <c r="D73" s="27">
        <v>0</v>
      </c>
      <c r="E73" s="27">
        <f t="shared" si="1"/>
        <v>0</v>
      </c>
    </row>
    <row r="74" spans="1:5" ht="15">
      <c r="A74" s="33" t="s">
        <v>81</v>
      </c>
      <c r="B74" s="31">
        <v>2420</v>
      </c>
      <c r="C74" s="27">
        <v>0</v>
      </c>
      <c r="D74" s="27">
        <v>0</v>
      </c>
      <c r="E74" s="27">
        <f t="shared" si="1"/>
        <v>0</v>
      </c>
    </row>
    <row r="75" spans="1:5" ht="15">
      <c r="A75" s="33" t="s">
        <v>82</v>
      </c>
      <c r="B75" s="31">
        <v>2600</v>
      </c>
      <c r="C75" s="27">
        <f>SUM(C76:C78)</f>
        <v>0</v>
      </c>
      <c r="D75" s="27">
        <f>SUM(D76:D78)</f>
        <v>0</v>
      </c>
      <c r="E75" s="27">
        <f t="shared" si="1"/>
        <v>0</v>
      </c>
    </row>
    <row r="76" spans="1:5" ht="15">
      <c r="A76" s="33" t="s">
        <v>83</v>
      </c>
      <c r="B76" s="31">
        <v>2610</v>
      </c>
      <c r="C76" s="27">
        <v>0</v>
      </c>
      <c r="D76" s="27">
        <v>0</v>
      </c>
      <c r="E76" s="27">
        <f t="shared" si="1"/>
        <v>0</v>
      </c>
    </row>
    <row r="77" spans="1:5" ht="27" customHeight="1">
      <c r="A77" s="33" t="s">
        <v>84</v>
      </c>
      <c r="B77" s="31">
        <v>2620</v>
      </c>
      <c r="C77" s="27">
        <v>0</v>
      </c>
      <c r="D77" s="27">
        <v>0</v>
      </c>
      <c r="E77" s="27">
        <f t="shared" si="1"/>
        <v>0</v>
      </c>
    </row>
    <row r="78" spans="1:5" ht="15">
      <c r="A78" s="33" t="s">
        <v>85</v>
      </c>
      <c r="B78" s="31">
        <v>2630</v>
      </c>
      <c r="C78" s="27">
        <v>0</v>
      </c>
      <c r="D78" s="27">
        <v>0</v>
      </c>
      <c r="E78" s="27">
        <f t="shared" si="1"/>
        <v>0</v>
      </c>
    </row>
    <row r="79" spans="1:5" ht="15">
      <c r="A79" s="28" t="s">
        <v>86</v>
      </c>
      <c r="B79" s="31">
        <v>2700</v>
      </c>
      <c r="C79" s="27">
        <f>SUM(C80:C82)</f>
        <v>0</v>
      </c>
      <c r="D79" s="27">
        <f>SUM(D80:D82)</f>
        <v>0</v>
      </c>
      <c r="E79" s="27">
        <f t="shared" si="1"/>
        <v>0</v>
      </c>
    </row>
    <row r="80" spans="1:5" ht="15">
      <c r="A80" s="28" t="s">
        <v>87</v>
      </c>
      <c r="B80" s="31">
        <v>2710</v>
      </c>
      <c r="C80" s="27">
        <v>0</v>
      </c>
      <c r="D80" s="27">
        <v>0</v>
      </c>
      <c r="E80" s="27">
        <f t="shared" si="1"/>
        <v>0</v>
      </c>
    </row>
    <row r="81" spans="1:5" ht="15">
      <c r="A81" s="28" t="s">
        <v>88</v>
      </c>
      <c r="B81" s="31">
        <v>2720</v>
      </c>
      <c r="C81" s="27">
        <v>0</v>
      </c>
      <c r="D81" s="27">
        <v>0</v>
      </c>
      <c r="E81" s="27">
        <f aca="true" t="shared" si="2" ref="E81:E109">C81+D81</f>
        <v>0</v>
      </c>
    </row>
    <row r="82" spans="1:5" ht="15">
      <c r="A82" s="28" t="s">
        <v>89</v>
      </c>
      <c r="B82" s="31">
        <v>2730</v>
      </c>
      <c r="C82" s="27">
        <v>0</v>
      </c>
      <c r="D82" s="27">
        <v>0</v>
      </c>
      <c r="E82" s="27">
        <f t="shared" si="2"/>
        <v>0</v>
      </c>
    </row>
    <row r="83" spans="1:5" ht="15">
      <c r="A83" s="28" t="s">
        <v>90</v>
      </c>
      <c r="B83" s="31">
        <v>2800</v>
      </c>
      <c r="C83" s="27">
        <v>0</v>
      </c>
      <c r="D83" s="27">
        <v>1000</v>
      </c>
      <c r="E83" s="27">
        <f t="shared" si="2"/>
        <v>1000</v>
      </c>
    </row>
    <row r="84" spans="1:5" ht="15">
      <c r="A84" s="39" t="s">
        <v>91</v>
      </c>
      <c r="B84" s="31">
        <v>3000</v>
      </c>
      <c r="C84" s="27">
        <f>C85+C99</f>
        <v>0</v>
      </c>
      <c r="D84" s="27">
        <f>D85+D99</f>
        <v>20000</v>
      </c>
      <c r="E84" s="27">
        <f t="shared" si="2"/>
        <v>20000</v>
      </c>
    </row>
    <row r="85" spans="1:5" ht="15">
      <c r="A85" s="28" t="s">
        <v>92</v>
      </c>
      <c r="B85" s="31">
        <v>3100</v>
      </c>
      <c r="C85" s="27">
        <f>C86+C87+C90+C93+C97+C98</f>
        <v>0</v>
      </c>
      <c r="D85" s="27">
        <f>D86+D87+D90+D93+D97+D98</f>
        <v>20000</v>
      </c>
      <c r="E85" s="27">
        <f t="shared" si="2"/>
        <v>20000</v>
      </c>
    </row>
    <row r="86" spans="1:5" ht="15">
      <c r="A86" s="33" t="s">
        <v>93</v>
      </c>
      <c r="B86" s="31">
        <v>3110</v>
      </c>
      <c r="C86" s="27">
        <v>0</v>
      </c>
      <c r="D86" s="27">
        <v>20000</v>
      </c>
      <c r="E86" s="27">
        <f t="shared" si="2"/>
        <v>20000</v>
      </c>
    </row>
    <row r="87" spans="1:5" ht="15">
      <c r="A87" s="28" t="s">
        <v>94</v>
      </c>
      <c r="B87" s="31">
        <v>3120</v>
      </c>
      <c r="C87" s="27">
        <f>SUM(C88:C89)</f>
        <v>0</v>
      </c>
      <c r="D87" s="27">
        <f>SUM(D88:D89)</f>
        <v>0</v>
      </c>
      <c r="E87" s="27">
        <f t="shared" si="2"/>
        <v>0</v>
      </c>
    </row>
    <row r="88" spans="1:5" ht="15">
      <c r="A88" s="28" t="s">
        <v>95</v>
      </c>
      <c r="B88" s="31">
        <v>3121</v>
      </c>
      <c r="C88" s="27">
        <v>0</v>
      </c>
      <c r="D88" s="27">
        <v>0</v>
      </c>
      <c r="E88" s="27">
        <f t="shared" si="2"/>
        <v>0</v>
      </c>
    </row>
    <row r="89" spans="1:5" ht="15">
      <c r="A89" s="28" t="s">
        <v>96</v>
      </c>
      <c r="B89" s="31">
        <v>3122</v>
      </c>
      <c r="C89" s="27">
        <v>0</v>
      </c>
      <c r="D89" s="27">
        <v>0</v>
      </c>
      <c r="E89" s="27">
        <f t="shared" si="2"/>
        <v>0</v>
      </c>
    </row>
    <row r="90" spans="1:5" ht="15">
      <c r="A90" s="28" t="s">
        <v>97</v>
      </c>
      <c r="B90" s="31">
        <v>3130</v>
      </c>
      <c r="C90" s="27">
        <f>SUM(C91:C92)</f>
        <v>0</v>
      </c>
      <c r="D90" s="27">
        <f>SUM(D91:D92)</f>
        <v>0</v>
      </c>
      <c r="E90" s="27">
        <f t="shared" si="2"/>
        <v>0</v>
      </c>
    </row>
    <row r="91" spans="1:5" ht="15">
      <c r="A91" s="28" t="s">
        <v>98</v>
      </c>
      <c r="B91" s="31">
        <v>3131</v>
      </c>
      <c r="C91" s="27">
        <v>0</v>
      </c>
      <c r="D91" s="27">
        <v>0</v>
      </c>
      <c r="E91" s="27">
        <f t="shared" si="2"/>
        <v>0</v>
      </c>
    </row>
    <row r="92" spans="1:5" ht="15">
      <c r="A92" s="28" t="s">
        <v>99</v>
      </c>
      <c r="B92" s="31">
        <v>3132</v>
      </c>
      <c r="C92" s="27">
        <v>0</v>
      </c>
      <c r="D92" s="27"/>
      <c r="E92" s="27">
        <f t="shared" si="2"/>
        <v>0</v>
      </c>
    </row>
    <row r="93" spans="1:5" ht="15">
      <c r="A93" s="28" t="s">
        <v>100</v>
      </c>
      <c r="B93" s="31">
        <v>3140</v>
      </c>
      <c r="C93" s="27">
        <f>SUM(C94:C96)</f>
        <v>0</v>
      </c>
      <c r="D93" s="27">
        <f>SUM(D94:D96)</f>
        <v>0</v>
      </c>
      <c r="E93" s="27">
        <f t="shared" si="2"/>
        <v>0</v>
      </c>
    </row>
    <row r="94" spans="1:5" ht="15">
      <c r="A94" s="28" t="s">
        <v>101</v>
      </c>
      <c r="B94" s="31">
        <v>3141</v>
      </c>
      <c r="C94" s="27">
        <v>0</v>
      </c>
      <c r="D94" s="27">
        <v>0</v>
      </c>
      <c r="E94" s="27">
        <f t="shared" si="2"/>
        <v>0</v>
      </c>
    </row>
    <row r="95" spans="1:5" ht="15">
      <c r="A95" s="28" t="s">
        <v>102</v>
      </c>
      <c r="B95" s="31">
        <v>3142</v>
      </c>
      <c r="C95" s="27">
        <v>0</v>
      </c>
      <c r="D95" s="27">
        <v>0</v>
      </c>
      <c r="E95" s="27">
        <f t="shared" si="2"/>
        <v>0</v>
      </c>
    </row>
    <row r="96" spans="1:5" ht="15">
      <c r="A96" s="28" t="s">
        <v>103</v>
      </c>
      <c r="B96" s="31">
        <v>3143</v>
      </c>
      <c r="C96" s="27">
        <v>0</v>
      </c>
      <c r="D96" s="27">
        <v>0</v>
      </c>
      <c r="E96" s="27">
        <f t="shared" si="2"/>
        <v>0</v>
      </c>
    </row>
    <row r="97" spans="1:5" ht="15">
      <c r="A97" s="52" t="s">
        <v>104</v>
      </c>
      <c r="B97" s="31">
        <v>3150</v>
      </c>
      <c r="C97" s="27">
        <v>0</v>
      </c>
      <c r="D97" s="27">
        <v>0</v>
      </c>
      <c r="E97" s="27">
        <f t="shared" si="2"/>
        <v>0</v>
      </c>
    </row>
    <row r="98" spans="1:5" ht="15">
      <c r="A98" s="52" t="s">
        <v>105</v>
      </c>
      <c r="B98" s="31">
        <v>3160</v>
      </c>
      <c r="C98" s="27">
        <v>0</v>
      </c>
      <c r="D98" s="27">
        <v>0</v>
      </c>
      <c r="E98" s="27">
        <f t="shared" si="2"/>
        <v>0</v>
      </c>
    </row>
    <row r="99" spans="1:5" ht="15">
      <c r="A99" s="53" t="s">
        <v>106</v>
      </c>
      <c r="B99" s="31">
        <v>3200</v>
      </c>
      <c r="C99" s="27">
        <f>SUM(C100:C103)</f>
        <v>0</v>
      </c>
      <c r="D99" s="27">
        <f>SUM(D100:D103)</f>
        <v>0</v>
      </c>
      <c r="E99" s="27">
        <f t="shared" si="2"/>
        <v>0</v>
      </c>
    </row>
    <row r="100" spans="1:5" ht="15">
      <c r="A100" s="33" t="s">
        <v>107</v>
      </c>
      <c r="B100" s="31">
        <v>3210</v>
      </c>
      <c r="C100" s="27">
        <v>0</v>
      </c>
      <c r="D100" s="27">
        <v>0</v>
      </c>
      <c r="E100" s="27">
        <f t="shared" si="2"/>
        <v>0</v>
      </c>
    </row>
    <row r="101" spans="1:5" ht="15">
      <c r="A101" s="33" t="s">
        <v>108</v>
      </c>
      <c r="B101" s="31">
        <v>3220</v>
      </c>
      <c r="C101" s="27">
        <v>0</v>
      </c>
      <c r="D101" s="27">
        <v>0</v>
      </c>
      <c r="E101" s="27">
        <f t="shared" si="2"/>
        <v>0</v>
      </c>
    </row>
    <row r="102" spans="1:5" ht="26.25">
      <c r="A102" s="33" t="s">
        <v>109</v>
      </c>
      <c r="B102" s="31">
        <v>3230</v>
      </c>
      <c r="C102" s="27">
        <v>0</v>
      </c>
      <c r="D102" s="27">
        <v>0</v>
      </c>
      <c r="E102" s="27">
        <f t="shared" si="2"/>
        <v>0</v>
      </c>
    </row>
    <row r="103" spans="1:5" ht="15">
      <c r="A103" s="28" t="s">
        <v>110</v>
      </c>
      <c r="B103" s="25">
        <v>3240</v>
      </c>
      <c r="C103" s="27">
        <v>0</v>
      </c>
      <c r="D103" s="27">
        <v>0</v>
      </c>
      <c r="E103" s="27">
        <f t="shared" si="2"/>
        <v>0</v>
      </c>
    </row>
    <row r="104" spans="1:5" ht="15">
      <c r="A104" s="39" t="s">
        <v>111</v>
      </c>
      <c r="B104" s="25">
        <v>4110</v>
      </c>
      <c r="C104" s="27">
        <f>SUM(C105:C107)</f>
        <v>0</v>
      </c>
      <c r="D104" s="27">
        <f>SUM(D105:D107)</f>
        <v>0</v>
      </c>
      <c r="E104" s="27">
        <f t="shared" si="2"/>
        <v>0</v>
      </c>
    </row>
    <row r="105" spans="1:5" ht="14.25" customHeight="1">
      <c r="A105" s="28" t="s">
        <v>112</v>
      </c>
      <c r="B105" s="25">
        <v>4111</v>
      </c>
      <c r="C105" s="27">
        <v>0</v>
      </c>
      <c r="D105" s="27">
        <v>0</v>
      </c>
      <c r="E105" s="27">
        <f t="shared" si="2"/>
        <v>0</v>
      </c>
    </row>
    <row r="106" spans="1:5" ht="16.5" customHeight="1">
      <c r="A106" s="28" t="s">
        <v>113</v>
      </c>
      <c r="B106" s="25">
        <v>4112</v>
      </c>
      <c r="C106" s="27">
        <v>0</v>
      </c>
      <c r="D106" s="27">
        <v>0</v>
      </c>
      <c r="E106" s="27">
        <f t="shared" si="2"/>
        <v>0</v>
      </c>
    </row>
    <row r="107" spans="1:5" ht="16.5" customHeight="1">
      <c r="A107" s="28" t="s">
        <v>114</v>
      </c>
      <c r="B107" s="25">
        <v>4113</v>
      </c>
      <c r="C107" s="27">
        <v>0</v>
      </c>
      <c r="D107" s="27">
        <v>0</v>
      </c>
      <c r="E107" s="27">
        <f t="shared" si="2"/>
        <v>0</v>
      </c>
    </row>
    <row r="108" spans="1:5" ht="15">
      <c r="A108" s="39" t="s">
        <v>115</v>
      </c>
      <c r="B108" s="25">
        <v>4210</v>
      </c>
      <c r="C108" s="27">
        <v>0</v>
      </c>
      <c r="D108" s="27">
        <v>0</v>
      </c>
      <c r="E108" s="27">
        <f t="shared" si="2"/>
        <v>0</v>
      </c>
    </row>
    <row r="109" spans="1:5" ht="15">
      <c r="A109" s="53" t="s">
        <v>116</v>
      </c>
      <c r="B109" s="31">
        <v>9000</v>
      </c>
      <c r="C109" s="27">
        <v>0</v>
      </c>
      <c r="D109" s="27">
        <v>0</v>
      </c>
      <c r="E109" s="27">
        <f t="shared" si="2"/>
        <v>0</v>
      </c>
    </row>
    <row r="110" spans="1:3" ht="15.75">
      <c r="A110" s="4"/>
      <c r="B110" s="57"/>
      <c r="C110" s="4"/>
    </row>
    <row r="111" ht="15.75">
      <c r="A111" s="4" t="s">
        <v>117</v>
      </c>
    </row>
    <row r="112" spans="1:4" ht="15.75">
      <c r="A112" s="4" t="s">
        <v>118</v>
      </c>
      <c r="B112" s="12"/>
      <c r="C112" s="4"/>
      <c r="D112" s="56" t="s">
        <v>119</v>
      </c>
    </row>
    <row r="113" spans="1:4" ht="15.75">
      <c r="A113" s="4"/>
      <c r="B113" s="13" t="s">
        <v>12</v>
      </c>
      <c r="C113" s="4"/>
      <c r="D113" s="13" t="s">
        <v>13</v>
      </c>
    </row>
    <row r="114" spans="1:4" ht="15.75">
      <c r="A114" s="4"/>
      <c r="B114" s="57"/>
      <c r="C114" s="4"/>
      <c r="D114" s="58"/>
    </row>
    <row r="115" spans="1:4" ht="15.75">
      <c r="A115" s="4" t="s">
        <v>120</v>
      </c>
      <c r="B115" s="59"/>
      <c r="C115" s="4"/>
      <c r="D115" s="56" t="s">
        <v>121</v>
      </c>
    </row>
    <row r="116" spans="1:4" ht="15.75">
      <c r="A116" s="4"/>
      <c r="B116" s="13" t="s">
        <v>12</v>
      </c>
      <c r="C116" s="4"/>
      <c r="D116" s="13" t="s">
        <v>13</v>
      </c>
    </row>
    <row r="117" spans="1:3" ht="15.75">
      <c r="A117" s="4"/>
      <c r="B117" s="4"/>
      <c r="C117" s="4"/>
    </row>
    <row r="118" spans="1:4" ht="15.75">
      <c r="A118" s="10"/>
      <c r="B118" s="110"/>
      <c r="C118" s="111"/>
      <c r="D118" s="111"/>
    </row>
    <row r="119" spans="1:4" ht="15">
      <c r="A119" s="13" t="s">
        <v>14</v>
      </c>
      <c r="B119" s="112"/>
      <c r="C119" s="112"/>
      <c r="D119" s="112"/>
    </row>
    <row r="121" ht="15">
      <c r="A121" s="1" t="s">
        <v>122</v>
      </c>
    </row>
    <row r="125" spans="1:5" ht="28.5" customHeight="1">
      <c r="A125" s="106"/>
      <c r="B125" s="106"/>
      <c r="C125" s="106"/>
      <c r="D125" s="106"/>
      <c r="E125" s="106"/>
    </row>
    <row r="126" spans="1:5" ht="15">
      <c r="A126" s="107" t="s">
        <v>123</v>
      </c>
      <c r="B126" s="107"/>
      <c r="C126" s="107"/>
      <c r="D126" s="107"/>
      <c r="E126" s="107"/>
    </row>
    <row r="127" spans="1:5" ht="28.5" customHeight="1">
      <c r="A127" s="106" t="s">
        <v>124</v>
      </c>
      <c r="B127" s="106"/>
      <c r="C127" s="106"/>
      <c r="D127" s="106"/>
      <c r="E127" s="106"/>
    </row>
  </sheetData>
  <sheetProtection/>
  <mergeCells count="28">
    <mergeCell ref="A17:E17"/>
    <mergeCell ref="A20:E20"/>
    <mergeCell ref="C22:E22"/>
    <mergeCell ref="D24:E24"/>
    <mergeCell ref="B118:D118"/>
    <mergeCell ref="E27:E28"/>
    <mergeCell ref="B25:E25"/>
    <mergeCell ref="A19:E19"/>
    <mergeCell ref="A127:E127"/>
    <mergeCell ref="A46:A47"/>
    <mergeCell ref="B119:D119"/>
    <mergeCell ref="D2:E2"/>
    <mergeCell ref="D3:E3"/>
    <mergeCell ref="D4:E4"/>
    <mergeCell ref="C8:E8"/>
    <mergeCell ref="C5:E5"/>
    <mergeCell ref="A16:E16"/>
    <mergeCell ref="A18:E18"/>
    <mergeCell ref="C7:E7"/>
    <mergeCell ref="C6:E6"/>
    <mergeCell ref="A125:E125"/>
    <mergeCell ref="A126:E126"/>
    <mergeCell ref="A27:A28"/>
    <mergeCell ref="B27:B28"/>
    <mergeCell ref="C27:D27"/>
    <mergeCell ref="A24:C24"/>
    <mergeCell ref="C9:E9"/>
    <mergeCell ref="A15:E15"/>
  </mergeCells>
  <conditionalFormatting sqref="H20:IV114 F13:IV19 D20:G20 B20:C21 F22:G114 A17:C19 F115:IV65536 A122:D65536 A15:E16 C25:E29 E10:E13 D17:E18 B25:B111 C10 D10:D14 C12:C14 A10:B13 C110:D111 A39:A111 A20:A37 A5:E9 E110:E65536 D115:D117 C120:D121 D112:D113 A112:B121 C112:C117">
    <cfRule type="cellIs" priority="1" dxfId="63" operator="equal" stopIfTrue="1">
      <formula>0</formula>
    </cfRule>
  </conditionalFormatting>
  <conditionalFormatting sqref="H1:IV12 F5:G12 A14:B14 C30:E109">
    <cfRule type="cellIs" priority="2" dxfId="64" operator="equal" stopIfTrue="1">
      <formula>0</formula>
    </cfRule>
  </conditionalFormatting>
  <conditionalFormatting sqref="A16:E16">
    <cfRule type="cellIs" priority="3" dxfId="63" operator="equal" stopIfTrue="1">
      <formula>0</formula>
    </cfRule>
  </conditionalFormatting>
  <conditionalFormatting sqref="C6:E6">
    <cfRule type="cellIs" priority="4" dxfId="63" operator="equal" stopIfTrue="1">
      <formula>0</formula>
    </cfRule>
  </conditionalFormatting>
  <conditionalFormatting sqref="C6:E6">
    <cfRule type="cellIs" priority="5" dxfId="63" operator="equal" stopIfTrue="1">
      <formula>0</formula>
    </cfRule>
  </conditionalFormatting>
  <conditionalFormatting sqref="C6:E6">
    <cfRule type="cellIs" priority="6" dxfId="63" operator="equal" stopIfTrue="1">
      <formula>0</formula>
    </cfRule>
  </conditionalFormatting>
  <conditionalFormatting sqref="C6:E6">
    <cfRule type="cellIs" priority="7" dxfId="63" operator="equal" stopIfTrue="1">
      <formula>0</formula>
    </cfRule>
  </conditionalFormatting>
  <conditionalFormatting sqref="C6:E6">
    <cfRule type="cellIs" priority="8" dxfId="63" operator="equal" stopIfTrue="1">
      <formula>0</formula>
    </cfRule>
  </conditionalFormatting>
  <conditionalFormatting sqref="C6:E6">
    <cfRule type="cellIs" priority="9" dxfId="63" operator="equal" stopIfTrue="1">
      <formula>0</formula>
    </cfRule>
  </conditionalFormatting>
  <conditionalFormatting sqref="A23:A24">
    <cfRule type="cellIs" priority="10" dxfId="63" operator="equal" stopIfTrue="1">
      <formula>0</formula>
    </cfRule>
  </conditionalFormatting>
  <conditionalFormatting sqref="A23:A24">
    <cfRule type="cellIs" priority="11" dxfId="63" operator="equal" stopIfTrue="1">
      <formula>0</formula>
    </cfRule>
  </conditionalFormatting>
  <conditionalFormatting sqref="A23:A24">
    <cfRule type="cellIs" priority="12" dxfId="63" operator="equal" stopIfTrue="1">
      <formula>0</formula>
    </cfRule>
  </conditionalFormatting>
  <conditionalFormatting sqref="A23:A24">
    <cfRule type="cellIs" priority="13" dxfId="63" operator="equal" stopIfTrue="1">
      <formula>0</formula>
    </cfRule>
  </conditionalFormatting>
  <conditionalFormatting sqref="A23:A24 B23:C23">
    <cfRule type="cellIs" priority="14" dxfId="63" operator="equal" stopIfTrue="1">
      <formula>0</formula>
    </cfRule>
  </conditionalFormatting>
  <conditionalFormatting sqref="A23:A24 B23:C23">
    <cfRule type="cellIs" priority="15" dxfId="63" operator="equal" stopIfTrue="1">
      <formula>0</formula>
    </cfRule>
  </conditionalFormatting>
  <printOptions horizontalCentered="1"/>
  <pageMargins left="0.2755905511811024" right="0.2362204724409449" top="0.35433070866141736" bottom="0.2362204724409449" header="0.2755905511811024" footer="0.1968503937007874"/>
  <pageSetup horizontalDpi="600" verticalDpi="600" orientation="portrait" paperSize="9" scale="64" r:id="rId1"/>
  <rowBreaks count="2" manualBreakCount="2">
    <brk id="66" max="4" man="1"/>
    <brk id="12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zoomScale="78" zoomScaleNormal="78" zoomScalePageLayoutView="0" workbookViewId="0" topLeftCell="A13">
      <selection activeCell="A37" sqref="A37"/>
    </sheetView>
  </sheetViews>
  <sheetFormatPr defaultColWidth="9.00390625" defaultRowHeight="12.75"/>
  <cols>
    <col min="1" max="1" width="69.125" style="1" customWidth="1"/>
    <col min="2" max="2" width="15.875" style="1" customWidth="1"/>
    <col min="3" max="3" width="20.75390625" style="1" customWidth="1"/>
    <col min="4" max="5" width="22.375" style="1" customWidth="1"/>
    <col min="6" max="16384" width="9.125" style="1" customWidth="1"/>
  </cols>
  <sheetData>
    <row r="1" spans="4:7" ht="15">
      <c r="D1" s="2" t="s">
        <v>0</v>
      </c>
      <c r="E1" s="2"/>
      <c r="F1" s="2"/>
      <c r="G1" s="2"/>
    </row>
    <row r="2" spans="4:7" ht="15">
      <c r="D2" s="101" t="s">
        <v>1</v>
      </c>
      <c r="E2" s="101"/>
      <c r="F2" s="2"/>
      <c r="G2" s="2"/>
    </row>
    <row r="3" spans="4:7" ht="15">
      <c r="D3" s="101" t="s">
        <v>2</v>
      </c>
      <c r="E3" s="101"/>
      <c r="F3" s="2"/>
      <c r="G3" s="2"/>
    </row>
    <row r="4" spans="4:7" ht="15">
      <c r="D4" s="101" t="s">
        <v>3</v>
      </c>
      <c r="E4" s="101"/>
      <c r="F4" s="2"/>
      <c r="G4" s="2"/>
    </row>
    <row r="5" spans="1:5" ht="33" customHeight="1">
      <c r="A5" s="4" t="s">
        <v>4</v>
      </c>
      <c r="C5" s="113"/>
      <c r="D5" s="123"/>
      <c r="E5" s="123"/>
    </row>
    <row r="6" spans="1:5" ht="30.75" customHeight="1">
      <c r="A6" s="5" t="s">
        <v>139</v>
      </c>
      <c r="C6" s="124" t="s">
        <v>140</v>
      </c>
      <c r="D6" s="124"/>
      <c r="E6" s="124"/>
    </row>
    <row r="7" spans="1:5" ht="27" customHeight="1">
      <c r="A7" s="5"/>
      <c r="C7" s="125" t="s">
        <v>141</v>
      </c>
      <c r="D7" s="125"/>
      <c r="E7" s="125"/>
    </row>
    <row r="8" spans="1:5" ht="19.5" customHeight="1">
      <c r="A8" s="6" t="s">
        <v>10</v>
      </c>
      <c r="C8" s="125" t="s">
        <v>142</v>
      </c>
      <c r="D8" s="125"/>
      <c r="E8" s="125"/>
    </row>
    <row r="9" spans="1:5" ht="15.75" customHeight="1">
      <c r="A9" s="7"/>
      <c r="C9" s="127" t="s">
        <v>143</v>
      </c>
      <c r="D9" s="127"/>
      <c r="E9" s="127"/>
    </row>
    <row r="10" spans="3:5" ht="16.5" customHeight="1">
      <c r="C10" s="128"/>
      <c r="D10" s="129"/>
      <c r="E10" s="129"/>
    </row>
    <row r="11" spans="3:5" ht="16.5" customHeight="1">
      <c r="C11" s="72"/>
      <c r="D11" s="73" t="s">
        <v>14</v>
      </c>
      <c r="E11" s="72"/>
    </row>
    <row r="12" spans="3:5" ht="16.5" customHeight="1">
      <c r="C12" s="72"/>
      <c r="D12" s="72"/>
      <c r="E12" s="72"/>
    </row>
    <row r="13" spans="3:5" ht="16.5" customHeight="1">
      <c r="C13" s="72"/>
      <c r="D13" s="72"/>
      <c r="E13" s="71" t="s">
        <v>15</v>
      </c>
    </row>
    <row r="14" spans="1:5" ht="20.25">
      <c r="A14" s="96" t="s">
        <v>144</v>
      </c>
      <c r="B14" s="96"/>
      <c r="C14" s="96"/>
      <c r="D14" s="96"/>
      <c r="E14" s="96"/>
    </row>
    <row r="15" spans="1:5" ht="20.25">
      <c r="A15" s="96" t="s">
        <v>17</v>
      </c>
      <c r="B15" s="96"/>
      <c r="C15" s="96"/>
      <c r="D15" s="96"/>
      <c r="E15" s="96"/>
    </row>
    <row r="16" spans="1:5" ht="15.75">
      <c r="A16" s="92" t="s">
        <v>18</v>
      </c>
      <c r="B16" s="92"/>
      <c r="C16" s="92"/>
      <c r="D16" s="92"/>
      <c r="E16" s="92"/>
    </row>
    <row r="17" spans="1:5" ht="16.5" customHeight="1">
      <c r="A17" s="119" t="s">
        <v>19</v>
      </c>
      <c r="B17" s="119"/>
      <c r="C17" s="119"/>
      <c r="D17" s="119"/>
      <c r="E17" s="119"/>
    </row>
    <row r="18" spans="1:5" ht="21.75" customHeight="1">
      <c r="A18" s="92" t="s">
        <v>127</v>
      </c>
      <c r="B18" s="92"/>
      <c r="C18" s="92"/>
      <c r="D18" s="92"/>
      <c r="E18" s="92"/>
    </row>
    <row r="19" spans="1:5" ht="15.75" customHeight="1">
      <c r="A19" s="93" t="s">
        <v>21</v>
      </c>
      <c r="B19" s="93"/>
      <c r="C19" s="93"/>
      <c r="D19" s="93"/>
      <c r="E19" s="93"/>
    </row>
    <row r="20" spans="1:5" ht="15.75" customHeight="1">
      <c r="A20" s="16" t="s">
        <v>22</v>
      </c>
      <c r="B20" s="21" t="s">
        <v>23</v>
      </c>
      <c r="C20" s="16"/>
      <c r="D20" s="16"/>
      <c r="E20" s="16"/>
    </row>
    <row r="21" spans="1:5" ht="31.5" customHeight="1">
      <c r="A21" s="18" t="s">
        <v>24</v>
      </c>
      <c r="B21" s="16"/>
      <c r="C21" s="99" t="s">
        <v>128</v>
      </c>
      <c r="D21" s="99"/>
      <c r="E21" s="99"/>
    </row>
    <row r="22" spans="1:5" ht="18.75" customHeight="1">
      <c r="A22" s="16" t="s">
        <v>26</v>
      </c>
      <c r="B22" s="16"/>
      <c r="C22" s="16"/>
      <c r="D22" s="19"/>
      <c r="E22" s="16"/>
    </row>
    <row r="23" spans="1:7" ht="46.5" customHeight="1">
      <c r="A23" s="90" t="s">
        <v>145</v>
      </c>
      <c r="B23" s="90"/>
      <c r="C23" s="90"/>
      <c r="D23" s="126" t="s">
        <v>146</v>
      </c>
      <c r="E23" s="126"/>
      <c r="F23" s="61"/>
      <c r="G23" s="61"/>
    </row>
    <row r="24" spans="1:5" ht="15" customHeight="1">
      <c r="A24" s="16"/>
      <c r="B24" s="122"/>
      <c r="C24" s="122"/>
      <c r="D24" s="122"/>
      <c r="E24" s="122"/>
    </row>
    <row r="25" spans="4:5" ht="15">
      <c r="D25" s="22"/>
      <c r="E25" s="23" t="s">
        <v>29</v>
      </c>
    </row>
    <row r="26" spans="1:5" s="4" customFormat="1" ht="15.75">
      <c r="A26" s="100" t="s">
        <v>30</v>
      </c>
      <c r="B26" s="100" t="s">
        <v>31</v>
      </c>
      <c r="C26" s="100" t="s">
        <v>32</v>
      </c>
      <c r="D26" s="100"/>
      <c r="E26" s="100" t="s">
        <v>33</v>
      </c>
    </row>
    <row r="27" spans="1:5" s="4" customFormat="1" ht="27" customHeight="1">
      <c r="A27" s="100"/>
      <c r="B27" s="100"/>
      <c r="C27" s="24" t="s">
        <v>34</v>
      </c>
      <c r="D27" s="24" t="s">
        <v>35</v>
      </c>
      <c r="E27" s="100"/>
    </row>
    <row r="28" spans="1:5" s="14" customFormat="1" ht="15">
      <c r="A28" s="25">
        <v>1</v>
      </c>
      <c r="B28" s="25">
        <v>2</v>
      </c>
      <c r="C28" s="25">
        <v>3</v>
      </c>
      <c r="D28" s="25">
        <v>4</v>
      </c>
      <c r="E28" s="25">
        <v>5</v>
      </c>
    </row>
    <row r="29" spans="1:5" ht="18.75" customHeight="1">
      <c r="A29" s="26" t="s">
        <v>36</v>
      </c>
      <c r="B29" s="25" t="s">
        <v>37</v>
      </c>
      <c r="C29" s="27">
        <f>C30</f>
        <v>515299706</v>
      </c>
      <c r="D29" s="27">
        <f>D31</f>
        <v>39746414</v>
      </c>
      <c r="E29" s="27">
        <f aca="true" t="shared" si="0" ref="E29:E45">SUM(C29:D29)</f>
        <v>555046120</v>
      </c>
    </row>
    <row r="30" spans="1:5" ht="15.75" customHeight="1">
      <c r="A30" s="28" t="s">
        <v>38</v>
      </c>
      <c r="B30" s="25" t="s">
        <v>37</v>
      </c>
      <c r="C30" s="27">
        <f>C48+C84+C104+C109</f>
        <v>515299706</v>
      </c>
      <c r="D30" s="29" t="s">
        <v>37</v>
      </c>
      <c r="E30" s="27">
        <f t="shared" si="0"/>
        <v>515299706</v>
      </c>
    </row>
    <row r="31" spans="1:5" ht="15.75" customHeight="1">
      <c r="A31" s="28" t="s">
        <v>39</v>
      </c>
      <c r="B31" s="25" t="s">
        <v>37</v>
      </c>
      <c r="C31" s="29" t="s">
        <v>37</v>
      </c>
      <c r="D31" s="27">
        <f>D32+D41</f>
        <v>39746414</v>
      </c>
      <c r="E31" s="27">
        <f t="shared" si="0"/>
        <v>39746414</v>
      </c>
    </row>
    <row r="32" spans="1:5" ht="26.25">
      <c r="A32" s="30" t="s">
        <v>40</v>
      </c>
      <c r="B32" s="31">
        <v>25010000</v>
      </c>
      <c r="C32" s="32" t="s">
        <v>37</v>
      </c>
      <c r="D32" s="27">
        <f>D33+D35+D36+D37</f>
        <v>32686102</v>
      </c>
      <c r="E32" s="27">
        <f t="shared" si="0"/>
        <v>32686102</v>
      </c>
    </row>
    <row r="33" spans="1:5" ht="25.5" customHeight="1">
      <c r="A33" s="33" t="s">
        <v>41</v>
      </c>
      <c r="B33" s="31">
        <v>25010100</v>
      </c>
      <c r="C33" s="32" t="s">
        <v>37</v>
      </c>
      <c r="D33" s="27">
        <f>'[1]дс '!D36+'[1]Все_сш_ вш_отд'!D35+'[1]всш'!D35+'[1]цдют'!D35+'[1]мр '!D34+'[1]Інші'!D35</f>
        <v>31406762</v>
      </c>
      <c r="E33" s="27">
        <f t="shared" si="0"/>
        <v>31406762</v>
      </c>
    </row>
    <row r="34" spans="1:5" ht="16.5" customHeight="1" hidden="1">
      <c r="A34" s="28" t="s">
        <v>42</v>
      </c>
      <c r="B34" s="31">
        <v>25010100</v>
      </c>
      <c r="C34" s="32" t="s">
        <v>37</v>
      </c>
      <c r="D34" s="27">
        <f>'[1]дс '!D37+'[1]Все_сш_ вш_отд'!D36+'[1]всш'!D36+'[1]цдют'!D36+'[1]мр '!D35+'[1]Інші'!D36</f>
        <v>0</v>
      </c>
      <c r="E34" s="27">
        <f t="shared" si="0"/>
        <v>0</v>
      </c>
    </row>
    <row r="35" spans="1:5" ht="26.25" customHeight="1">
      <c r="A35" s="33" t="s">
        <v>43</v>
      </c>
      <c r="B35" s="31">
        <v>25010200</v>
      </c>
      <c r="C35" s="32" t="s">
        <v>37</v>
      </c>
      <c r="D35" s="27">
        <f>'[1]дс '!D38+'[1]Все_сш_ вш_отд'!D37+'[1]всш'!D37+'[1]цдют'!D37+'[1]мр '!D36+'[1]Інші'!D37</f>
        <v>580840</v>
      </c>
      <c r="E35" s="27">
        <f t="shared" si="0"/>
        <v>580840</v>
      </c>
    </row>
    <row r="36" spans="1:5" ht="37.5" customHeight="1">
      <c r="A36" s="33" t="s">
        <v>44</v>
      </c>
      <c r="B36" s="31">
        <v>25010300</v>
      </c>
      <c r="C36" s="32" t="s">
        <v>37</v>
      </c>
      <c r="D36" s="27">
        <f>'[1]дс '!D39+'[1]Все_сш_ вш_отд'!D38+'[1]всш'!D38+'[1]цдют'!D38+'[1]мр '!D37+'[1]Інші'!D38</f>
        <v>588000</v>
      </c>
      <c r="E36" s="27">
        <f t="shared" si="0"/>
        <v>588000</v>
      </c>
    </row>
    <row r="37" spans="1:5" ht="30" customHeight="1">
      <c r="A37" s="34" t="s">
        <v>45</v>
      </c>
      <c r="B37" s="31">
        <v>25010400</v>
      </c>
      <c r="C37" s="32" t="s">
        <v>37</v>
      </c>
      <c r="D37" s="27">
        <f>'[1]дс '!D40+'[1]Все_сш_ вш_отд'!D39+'[1]всш'!D39+'[1]цдют'!D39+'[1]мр '!D38+'[1]Інші'!D39</f>
        <v>110500</v>
      </c>
      <c r="E37" s="27">
        <f t="shared" si="0"/>
        <v>110500</v>
      </c>
    </row>
    <row r="38" spans="1:5" ht="16.5" customHeight="1">
      <c r="A38" s="35" t="s">
        <v>46</v>
      </c>
      <c r="B38" s="31">
        <v>25020000</v>
      </c>
      <c r="C38" s="29" t="s">
        <v>37</v>
      </c>
      <c r="D38" s="27">
        <v>0</v>
      </c>
      <c r="E38" s="27">
        <f t="shared" si="0"/>
        <v>0</v>
      </c>
    </row>
    <row r="39" spans="1:5" ht="16.5" customHeight="1" hidden="1">
      <c r="A39" s="36" t="s">
        <v>47</v>
      </c>
      <c r="B39" s="31">
        <v>25020100</v>
      </c>
      <c r="C39" s="29">
        <v>0</v>
      </c>
      <c r="D39" s="27">
        <v>0</v>
      </c>
      <c r="E39" s="27">
        <f t="shared" si="0"/>
        <v>0</v>
      </c>
    </row>
    <row r="40" spans="1:5" ht="16.5" customHeight="1" hidden="1">
      <c r="A40" s="36" t="s">
        <v>48</v>
      </c>
      <c r="B40" s="31">
        <v>25020200</v>
      </c>
      <c r="C40" s="29">
        <v>0</v>
      </c>
      <c r="D40" s="27">
        <v>0</v>
      </c>
      <c r="E40" s="27">
        <f t="shared" si="0"/>
        <v>0</v>
      </c>
    </row>
    <row r="41" spans="1:5" ht="16.5" customHeight="1">
      <c r="A41" s="35" t="s">
        <v>49</v>
      </c>
      <c r="B41" s="31"/>
      <c r="C41" s="29" t="s">
        <v>37</v>
      </c>
      <c r="D41" s="27">
        <f>D43</f>
        <v>7060312</v>
      </c>
      <c r="E41" s="27">
        <f t="shared" si="0"/>
        <v>7060312</v>
      </c>
    </row>
    <row r="42" spans="1:5" ht="16.5" customHeight="1">
      <c r="A42" s="28" t="s">
        <v>50</v>
      </c>
      <c r="B42" s="31"/>
      <c r="C42" s="29" t="s">
        <v>37</v>
      </c>
      <c r="D42" s="27">
        <v>0</v>
      </c>
      <c r="E42" s="27">
        <f t="shared" si="0"/>
        <v>0</v>
      </c>
    </row>
    <row r="43" spans="1:5" ht="25.5" customHeight="1">
      <c r="A43" s="33" t="s">
        <v>51</v>
      </c>
      <c r="B43" s="31"/>
      <c r="C43" s="29" t="s">
        <v>37</v>
      </c>
      <c r="D43" s="27">
        <f>D44</f>
        <v>7060312</v>
      </c>
      <c r="E43" s="27">
        <f t="shared" si="0"/>
        <v>7060312</v>
      </c>
    </row>
    <row r="44" spans="1:5" ht="25.5" customHeight="1">
      <c r="A44" s="37" t="s">
        <v>52</v>
      </c>
      <c r="B44" s="31">
        <v>602400</v>
      </c>
      <c r="C44" s="29" t="s">
        <v>37</v>
      </c>
      <c r="D44" s="27">
        <f>'[1]дс '!D47+'[1]Все_сш_ вш_отд'!D46+'[1]всш'!D46+'[1]цдют'!D46+'[1]мр '!D45+'[1]Інші'!D46</f>
        <v>7060312</v>
      </c>
      <c r="E44" s="27">
        <f t="shared" si="0"/>
        <v>7060312</v>
      </c>
    </row>
    <row r="45" spans="1:5" ht="16.5" customHeight="1">
      <c r="A45" s="116" t="s">
        <v>53</v>
      </c>
      <c r="B45" s="31"/>
      <c r="C45" s="29" t="s">
        <v>37</v>
      </c>
      <c r="D45" s="27">
        <v>0</v>
      </c>
      <c r="E45" s="27">
        <f t="shared" si="0"/>
        <v>0</v>
      </c>
    </row>
    <row r="46" spans="1:5" ht="15">
      <c r="A46" s="117"/>
      <c r="B46" s="31"/>
      <c r="C46" s="29" t="s">
        <v>37</v>
      </c>
      <c r="D46" s="38" t="s">
        <v>54</v>
      </c>
      <c r="E46" s="38" t="s">
        <v>54</v>
      </c>
    </row>
    <row r="47" spans="1:5" ht="15.75">
      <c r="A47" s="26" t="s">
        <v>55</v>
      </c>
      <c r="B47" s="31" t="s">
        <v>37</v>
      </c>
      <c r="C47" s="27">
        <f>C48+C83</f>
        <v>515299706</v>
      </c>
      <c r="D47" s="27">
        <f>D48+D83</f>
        <v>39746414</v>
      </c>
      <c r="E47" s="27">
        <f>SUM(C47:D47)</f>
        <v>555046120</v>
      </c>
    </row>
    <row r="48" spans="1:5" ht="15">
      <c r="A48" s="39" t="s">
        <v>56</v>
      </c>
      <c r="B48" s="31">
        <v>2000</v>
      </c>
      <c r="C48" s="27">
        <f>C50+C53+C54+C71+C74+C78+C82</f>
        <v>515299706</v>
      </c>
      <c r="D48" s="27">
        <f>D50+D53+D54+D71+D74+D78+D82</f>
        <v>32201102</v>
      </c>
      <c r="E48" s="27">
        <f aca="true" t="shared" si="1" ref="E48:E66">C48+D48</f>
        <v>547500808</v>
      </c>
    </row>
    <row r="49" spans="1:5" ht="15">
      <c r="A49" s="53" t="s">
        <v>57</v>
      </c>
      <c r="B49" s="31">
        <v>2100</v>
      </c>
      <c r="C49" s="27">
        <f>C50+C53</f>
        <v>411632679</v>
      </c>
      <c r="D49" s="27">
        <f>D50+D53</f>
        <v>14427202</v>
      </c>
      <c r="E49" s="27">
        <f t="shared" si="1"/>
        <v>426059881</v>
      </c>
    </row>
    <row r="50" spans="1:5" ht="15">
      <c r="A50" s="28" t="s">
        <v>58</v>
      </c>
      <c r="B50" s="31">
        <v>2110</v>
      </c>
      <c r="C50" s="27">
        <f>C51+C52</f>
        <v>337403804</v>
      </c>
      <c r="D50" s="27">
        <f>D51+D52</f>
        <v>11825608</v>
      </c>
      <c r="E50" s="27">
        <f t="shared" si="1"/>
        <v>349229412</v>
      </c>
    </row>
    <row r="51" spans="1:5" ht="15">
      <c r="A51" s="28" t="s">
        <v>59</v>
      </c>
      <c r="B51" s="31">
        <v>2111</v>
      </c>
      <c r="C51" s="27">
        <f>'[1]дс '!C54+'[1]Все_сш_ вш_отд'!C53+'[1]цдют'!C53+'[1]мр '!C52+'[1]Інші'!C53</f>
        <v>337403804</v>
      </c>
      <c r="D51" s="27">
        <f>'[1]дс '!D54+'[1]Все_сш_ вш_отд'!D53+'[1]всш'!D53+'[1]цдют'!D53+'[1]мр '!D52+'[1]Інші'!D53</f>
        <v>11825608</v>
      </c>
      <c r="E51" s="27">
        <f t="shared" si="1"/>
        <v>349229412</v>
      </c>
    </row>
    <row r="52" spans="1:5" ht="15">
      <c r="A52" s="28" t="s">
        <v>60</v>
      </c>
      <c r="B52" s="31">
        <v>2112</v>
      </c>
      <c r="C52" s="27">
        <f>'[1]дс '!C55+'[1]Все_сш_ вш_отд'!C54+'[1]всш'!C54+'[1]цдют'!C54+'[1]мр '!C53+'[1]Інші'!C54</f>
        <v>0</v>
      </c>
      <c r="D52" s="27">
        <f>'[1]дс '!D55+'[1]Все_сш_ вш_отд'!D54+'[1]всш'!D54+'[1]цдют'!D54+'[1]мр '!D53+'[1]Інші'!D54</f>
        <v>0</v>
      </c>
      <c r="E52" s="27">
        <f t="shared" si="1"/>
        <v>0</v>
      </c>
    </row>
    <row r="53" spans="1:5" ht="15">
      <c r="A53" s="28" t="s">
        <v>61</v>
      </c>
      <c r="B53" s="31">
        <v>2120</v>
      </c>
      <c r="C53" s="27">
        <f>'[1]дс '!C56+'[1]Все_сш_ вш_отд'!C55+'[1]цдют'!C55+'[1]мр '!C54+'[1]Інші'!C55</f>
        <v>74228875</v>
      </c>
      <c r="D53" s="27">
        <f>'[1]дс '!D56+'[1]Все_сш_ вш_отд'!D55+'[1]всш'!D55+'[1]цдют'!D55+'[1]мр '!D54+'[1]Інші'!D55</f>
        <v>2601594</v>
      </c>
      <c r="E53" s="27">
        <f t="shared" si="1"/>
        <v>76830469</v>
      </c>
    </row>
    <row r="54" spans="1:5" ht="15">
      <c r="A54" s="33" t="s">
        <v>62</v>
      </c>
      <c r="B54" s="31">
        <v>2200</v>
      </c>
      <c r="C54" s="27">
        <f>C55+C56+C57+C58+C59+C60+C61+C68</f>
        <v>103311258</v>
      </c>
      <c r="D54" s="27">
        <f>D55+D56+D57+D58+D59+D60+D61+D68</f>
        <v>17592900</v>
      </c>
      <c r="E54" s="27">
        <f t="shared" si="1"/>
        <v>120904158</v>
      </c>
    </row>
    <row r="55" spans="1:6" ht="15">
      <c r="A55" s="33" t="s">
        <v>63</v>
      </c>
      <c r="B55" s="31">
        <v>2210</v>
      </c>
      <c r="C55" s="27">
        <f>'[1]дс '!C58+'[1]Все_сш_ вш_отд'!C57+'[1]цдют'!C57+'[1]мр '!C56+'[1]Інші'!C57</f>
        <v>1486770</v>
      </c>
      <c r="D55" s="27">
        <f>'[1]дс '!D58+'[1]Все_сш_ вш_отд'!D57+'[1]всш'!D57+'[1]цдют'!D57+'[1]мр '!D56+'[1]Інші'!D57</f>
        <v>1045500</v>
      </c>
      <c r="E55" s="27">
        <f t="shared" si="1"/>
        <v>2532270</v>
      </c>
      <c r="F55" s="46"/>
    </row>
    <row r="56" spans="1:5" ht="14.25" customHeight="1">
      <c r="A56" s="28" t="s">
        <v>64</v>
      </c>
      <c r="B56" s="31">
        <v>2220</v>
      </c>
      <c r="C56" s="27">
        <f>'[1]дс '!C59+'[1]Все_сш_ вш_отд'!C58+'[1]всш'!C58+'[1]цдют'!C58+'[1]мр '!C57+'[1]Інші'!C58</f>
        <v>0</v>
      </c>
      <c r="D56" s="27">
        <f>'[1]дс '!D59+'[1]Все_сш_ вш_отд'!D58+'[1]всш'!D58+'[1]цдют'!D58+'[1]мр '!D57+'[1]Інші'!D58</f>
        <v>70000</v>
      </c>
      <c r="E56" s="27">
        <f t="shared" si="1"/>
        <v>70000</v>
      </c>
    </row>
    <row r="57" spans="1:5" ht="15">
      <c r="A57" s="28" t="s">
        <v>65</v>
      </c>
      <c r="B57" s="31">
        <v>2230</v>
      </c>
      <c r="C57" s="27">
        <f>'[1]дс '!C60+'[1]Все_сш_ вш_отд'!C59+'[1]цдют'!C59+'[1]мр '!C58+'[1]Інші'!C59</f>
        <v>25551477</v>
      </c>
      <c r="D57" s="27">
        <f>'[1]дс '!D60+'[1]Все_сш_ вш_отд'!D59+'[1]всш'!D59+'[1]цдют'!D59+'[1]мр '!D58+'[1]Інші'!D59</f>
        <v>15145659</v>
      </c>
      <c r="E57" s="27">
        <f t="shared" si="1"/>
        <v>40697136</v>
      </c>
    </row>
    <row r="58" spans="1:5" ht="15">
      <c r="A58" s="28" t="s">
        <v>66</v>
      </c>
      <c r="B58" s="31">
        <v>2240</v>
      </c>
      <c r="C58" s="27">
        <f>'[1]дс '!C61+'[1]Все_сш_ вш_отд'!C60+'[1]цдют'!C60+'[1]мр '!C59+'[1]Інші'!C60</f>
        <v>7336176</v>
      </c>
      <c r="D58" s="27">
        <f>'[1]дс '!D61+'[1]Все_сш_ вш_отд'!D60+'[1]всш'!D60+'[1]цдют'!D60+'[1]мр '!D59+'[1]Інші'!D60</f>
        <v>794500</v>
      </c>
      <c r="E58" s="27">
        <f t="shared" si="1"/>
        <v>8130676</v>
      </c>
    </row>
    <row r="59" spans="1:5" ht="14.25" customHeight="1">
      <c r="A59" s="28" t="s">
        <v>67</v>
      </c>
      <c r="B59" s="31">
        <v>2250</v>
      </c>
      <c r="C59" s="27">
        <f>'[1]дс '!C62+'[1]Все_сш_ вш_отд'!C61+'[1]всш'!C61+'[1]цдют'!C61+'[1]мр '!C60+'[1]Інші'!C61</f>
        <v>0</v>
      </c>
      <c r="D59" s="27">
        <f>'[1]дс '!D62+'[1]Все_сш_ вш_отд'!D61+'[1]всш'!D61+'[1]цдют'!D61+'[1]мр '!D60+'[1]Інші'!D61</f>
        <v>73500</v>
      </c>
      <c r="E59" s="27">
        <f t="shared" si="1"/>
        <v>73500</v>
      </c>
    </row>
    <row r="60" spans="1:5" ht="15">
      <c r="A60" s="33" t="s">
        <v>68</v>
      </c>
      <c r="B60" s="31">
        <v>2260</v>
      </c>
      <c r="C60" s="27">
        <f>'[1]дс '!C63+'[1]Все_сш_ вш_отд'!C62+'[1]всш'!C62+'[1]цдют'!C62+'[1]мр '!C61+'[1]Інші'!C62</f>
        <v>0</v>
      </c>
      <c r="D60" s="27">
        <f>'[1]дс '!D63+'[1]Все_сш_ вш_отд'!D62+'[1]всш'!D62+'[1]цдют'!D62+'[1]мр '!D61+'[1]Інші'!D62</f>
        <v>0</v>
      </c>
      <c r="E60" s="27">
        <f t="shared" si="1"/>
        <v>0</v>
      </c>
    </row>
    <row r="61" spans="1:5" ht="15">
      <c r="A61" s="28" t="s">
        <v>69</v>
      </c>
      <c r="B61" s="31">
        <v>2270</v>
      </c>
      <c r="C61" s="27">
        <f>SUM(C62:C66)</f>
        <v>68936835</v>
      </c>
      <c r="D61" s="27">
        <f>SUM(D62:D66)</f>
        <v>408741</v>
      </c>
      <c r="E61" s="27">
        <f t="shared" si="1"/>
        <v>69345576</v>
      </c>
    </row>
    <row r="62" spans="1:5" ht="15">
      <c r="A62" s="28" t="s">
        <v>70</v>
      </c>
      <c r="B62" s="31">
        <v>2271</v>
      </c>
      <c r="C62" s="27">
        <f>'[1]дс '!C65+'[1]Все_сш_ вш_отд'!C64+'[1]цдют'!C64+'[1]мр '!C63+'[1]Інші'!C64</f>
        <v>55221402</v>
      </c>
      <c r="D62" s="27">
        <f>'[1]дс '!D65+'[1]Все_сш_ вш_отд'!D64+'[1]всш'!D64+'[1]цдют'!D64+'[1]мр '!D63+'[1]Інші'!D64</f>
        <v>216798</v>
      </c>
      <c r="E62" s="27">
        <f t="shared" si="1"/>
        <v>55438200</v>
      </c>
    </row>
    <row r="63" spans="1:5" ht="15">
      <c r="A63" s="28" t="s">
        <v>71</v>
      </c>
      <c r="B63" s="31">
        <v>2272</v>
      </c>
      <c r="C63" s="27">
        <f>'[1]дс '!C66+'[1]Все_сш_ вш_отд'!C65+'[1]цдют'!C65+'[1]мр '!C64+'[1]Інші'!C65</f>
        <v>3835691</v>
      </c>
      <c r="D63" s="27">
        <f>'[1]дс '!D66+'[1]Все_сш_ вш_отд'!D65+'[1]всш'!D65+'[1]цдют'!D65+'[1]мр '!D64+'[1]Інші'!D65</f>
        <v>106635</v>
      </c>
      <c r="E63" s="27">
        <f t="shared" si="1"/>
        <v>3942326</v>
      </c>
    </row>
    <row r="64" spans="1:5" ht="15">
      <c r="A64" s="28" t="s">
        <v>72</v>
      </c>
      <c r="B64" s="31">
        <v>2273</v>
      </c>
      <c r="C64" s="27">
        <f>'[1]дс '!C67+'[1]Все_сш_ вш_отд'!C66+'[1]цдют'!C66+'[1]мр '!C65+'[1]Інші'!C66</f>
        <v>9248230</v>
      </c>
      <c r="D64" s="27">
        <f>'[1]дс '!D67+'[1]Все_сш_ вш_отд'!D66+'[1]всш'!D66+'[1]цдют'!D66+'[1]мр '!D65+'[1]Інші'!D66</f>
        <v>75181</v>
      </c>
      <c r="E64" s="27">
        <f t="shared" si="1"/>
        <v>9323411</v>
      </c>
    </row>
    <row r="65" spans="1:5" ht="15">
      <c r="A65" s="28" t="s">
        <v>73</v>
      </c>
      <c r="B65" s="31">
        <v>2274</v>
      </c>
      <c r="C65" s="27">
        <f>'[1]дс '!C68+'[1]Все_сш_ вш_отд'!C67+'[1]всш'!C67+'[1]цдют'!C67+'[1]мр '!C66+'[1]Інші'!C67</f>
        <v>0</v>
      </c>
      <c r="D65" s="27">
        <f>'[1]дс '!D68+'[1]Все_сш_ вш_отд'!D67+'[1]всш'!D67+'[1]цдют'!D67+'[1]мр '!D66+'[1]Інші'!D67</f>
        <v>0</v>
      </c>
      <c r="E65" s="27">
        <f t="shared" si="1"/>
        <v>0</v>
      </c>
    </row>
    <row r="66" spans="1:5" ht="15">
      <c r="A66" s="28" t="s">
        <v>74</v>
      </c>
      <c r="B66" s="31">
        <v>2275</v>
      </c>
      <c r="C66" s="27">
        <f>'[1]дс '!C69+'[1]Все_сш_ вш_отд'!C68+'[1]цдют'!C68+'[1]мр '!C67+'[1]Інші'!C68</f>
        <v>631512</v>
      </c>
      <c r="D66" s="27">
        <f>'[1]дс '!D69+'[1]Все_сш_ вш_отд'!D68+'[1]всш'!D68+'[1]цдют'!D68+'[1]мр '!D67+'[1]Інші'!D68</f>
        <v>10127</v>
      </c>
      <c r="E66" s="27">
        <f t="shared" si="1"/>
        <v>641639</v>
      </c>
    </row>
    <row r="67" spans="1:5" ht="15">
      <c r="A67" s="28" t="s">
        <v>75</v>
      </c>
      <c r="B67" s="31">
        <v>2276</v>
      </c>
      <c r="C67" s="27">
        <f>'[1]дс '!C70+'[1]Все_сш_ вш_отд'!C69+'[1]всш'!C69+'[1]цдют'!C69+'[1]мр '!C68+'[1]Інші'!C69</f>
        <v>0</v>
      </c>
      <c r="D67" s="27">
        <f>'[1]дс '!D70+'[1]Все_сш_ вш_отд'!D69+'[1]всш'!D69+'[1]цдют'!D69+'[1]мр '!D68+'[1]Інші'!D69</f>
        <v>0</v>
      </c>
      <c r="E67" s="27"/>
    </row>
    <row r="68" spans="1:5" ht="26.25">
      <c r="A68" s="33" t="s">
        <v>76</v>
      </c>
      <c r="B68" s="31">
        <v>2280</v>
      </c>
      <c r="C68" s="27">
        <f>SUM(C69:C70)</f>
        <v>0</v>
      </c>
      <c r="D68" s="27">
        <f>SUM(D69:D70)</f>
        <v>55000</v>
      </c>
      <c r="E68" s="27">
        <f aca="true" t="shared" si="2" ref="E68:E108">C68+D68</f>
        <v>55000</v>
      </c>
    </row>
    <row r="69" spans="1:5" ht="26.25">
      <c r="A69" s="33" t="s">
        <v>77</v>
      </c>
      <c r="B69" s="31">
        <v>2281</v>
      </c>
      <c r="C69" s="27">
        <f>'[1]дс '!C72+'[1]Все_сш_ вш_отд'!C71+'[1]всш'!C71+'[1]цдют'!C71+'[1]мр '!C70+'[1]Інші'!C71</f>
        <v>0</v>
      </c>
      <c r="D69" s="27">
        <f>'[1]дс '!D72+'[1]Все_сш_ вш_отд'!D71+'[1]всш'!D71+'[1]цдют'!D71+'[1]мр '!D70+'[1]Інші'!D71</f>
        <v>0</v>
      </c>
      <c r="E69" s="27">
        <f t="shared" si="2"/>
        <v>0</v>
      </c>
    </row>
    <row r="70" spans="1:5" ht="26.25">
      <c r="A70" s="33" t="s">
        <v>78</v>
      </c>
      <c r="B70" s="31">
        <v>2282</v>
      </c>
      <c r="C70" s="27">
        <f>'[1]дс '!C73+'[1]Все_сш_ вш_отд'!C72+'[1]всш'!C72+'[1]цдют'!C72+'[1]мр '!C71+'[1]Інші'!C72</f>
        <v>0</v>
      </c>
      <c r="D70" s="27">
        <f>'[1]дс '!D73+'[1]Все_сш_ вш_отд'!D72+'[1]всш'!D72+'[1]цдют'!D72+'[1]мр '!D71+'[1]Інші'!D72</f>
        <v>55000</v>
      </c>
      <c r="E70" s="27">
        <f t="shared" si="2"/>
        <v>55000</v>
      </c>
    </row>
    <row r="71" spans="1:5" ht="15">
      <c r="A71" s="33" t="s">
        <v>79</v>
      </c>
      <c r="B71" s="31">
        <v>2400</v>
      </c>
      <c r="C71" s="27">
        <f>SUM(C72:C73)</f>
        <v>0</v>
      </c>
      <c r="D71" s="27">
        <f>SUM(D72:D73)</f>
        <v>0</v>
      </c>
      <c r="E71" s="27">
        <f t="shared" si="2"/>
        <v>0</v>
      </c>
    </row>
    <row r="72" spans="1:5" ht="15">
      <c r="A72" s="33" t="s">
        <v>80</v>
      </c>
      <c r="B72" s="31">
        <v>2410</v>
      </c>
      <c r="C72" s="27">
        <f>'[1]дс '!C75+'[1]Все_сш_ вш_отд'!C74+'[1]всш'!C74+'[1]цдют'!C74+'[1]мр '!C73+'[1]Інші'!C74</f>
        <v>0</v>
      </c>
      <c r="D72" s="27">
        <f>'[1]дс '!D75+'[1]Все_сш_ вш_отд'!D74+'[1]всш'!D74+'[1]цдют'!D74+'[1]мр '!D73+'[1]Інші'!D74</f>
        <v>0</v>
      </c>
      <c r="E72" s="27">
        <f t="shared" si="2"/>
        <v>0</v>
      </c>
    </row>
    <row r="73" spans="1:5" ht="15">
      <c r="A73" s="33" t="s">
        <v>81</v>
      </c>
      <c r="B73" s="31">
        <v>2420</v>
      </c>
      <c r="C73" s="27">
        <f>'[1]дс '!C76+'[1]Все_сш_ вш_отд'!C75+'[1]всш'!C75+'[1]цдют'!C75+'[1]мр '!C74+'[1]Інші'!C75</f>
        <v>0</v>
      </c>
      <c r="D73" s="27">
        <f>'[1]дс '!D76+'[1]Все_сш_ вш_отд'!D75+'[1]всш'!D75+'[1]цдют'!D75+'[1]мр '!D74+'[1]Інші'!D75</f>
        <v>0</v>
      </c>
      <c r="E73" s="27">
        <f t="shared" si="2"/>
        <v>0</v>
      </c>
    </row>
    <row r="74" spans="1:5" ht="15">
      <c r="A74" s="33" t="s">
        <v>82</v>
      </c>
      <c r="B74" s="31">
        <v>2600</v>
      </c>
      <c r="C74" s="27">
        <f>SUM(C75:C77)</f>
        <v>0</v>
      </c>
      <c r="D74" s="27">
        <f>SUM(D75:D77)</f>
        <v>0</v>
      </c>
      <c r="E74" s="27">
        <f t="shared" si="2"/>
        <v>0</v>
      </c>
    </row>
    <row r="75" spans="1:5" ht="15">
      <c r="A75" s="33" t="s">
        <v>83</v>
      </c>
      <c r="B75" s="31">
        <v>2610</v>
      </c>
      <c r="C75" s="27">
        <f>'[1]дс '!C78+'[1]Все_сш_ вш_отд'!C77+'[1]всш'!C77+'[1]цдют'!C77+'[1]мр '!C76+'[1]Інші'!C77</f>
        <v>0</v>
      </c>
      <c r="D75" s="27">
        <f>'[1]дс '!D78+'[1]Все_сш_ вш_отд'!D77+'[1]всш'!D77+'[1]цдют'!D77+'[1]мр '!D76+'[1]Інші'!D77</f>
        <v>0</v>
      </c>
      <c r="E75" s="27">
        <f t="shared" si="2"/>
        <v>0</v>
      </c>
    </row>
    <row r="76" spans="1:5" ht="27" customHeight="1">
      <c r="A76" s="33" t="s">
        <v>84</v>
      </c>
      <c r="B76" s="31">
        <v>2620</v>
      </c>
      <c r="C76" s="27">
        <f>'[1]дс '!C79+'[1]Все_сш_ вш_отд'!C78+'[1]всш'!C78+'[1]цдют'!C78+'[1]мр '!C77+'[1]Інші'!C78</f>
        <v>0</v>
      </c>
      <c r="D76" s="27">
        <f>'[1]дс '!D79+'[1]Все_сш_ вш_отд'!D78+'[1]всш'!D78+'[1]цдют'!D78+'[1]мр '!D77+'[1]Інші'!D78</f>
        <v>0</v>
      </c>
      <c r="E76" s="27">
        <f t="shared" si="2"/>
        <v>0</v>
      </c>
    </row>
    <row r="77" spans="1:5" ht="15">
      <c r="A77" s="33" t="s">
        <v>85</v>
      </c>
      <c r="B77" s="31">
        <v>2630</v>
      </c>
      <c r="C77" s="27">
        <f>'[1]дс '!C80+'[1]Все_сш_ вш_отд'!C79+'[1]всш'!C79+'[1]цдют'!C79+'[1]мр '!C78+'[1]Інші'!C79</f>
        <v>0</v>
      </c>
      <c r="D77" s="27">
        <f>'[1]дс '!D80+'[1]Все_сш_ вш_отд'!D79+'[1]всш'!D79+'[1]цдют'!D79+'[1]мр '!D78+'[1]Інші'!D79</f>
        <v>0</v>
      </c>
      <c r="E77" s="27">
        <f t="shared" si="2"/>
        <v>0</v>
      </c>
    </row>
    <row r="78" spans="1:5" ht="15">
      <c r="A78" s="28" t="s">
        <v>86</v>
      </c>
      <c r="B78" s="31">
        <v>2700</v>
      </c>
      <c r="C78" s="27">
        <f>SUM(C79:C81)</f>
        <v>351600</v>
      </c>
      <c r="D78" s="27">
        <f>SUM(D79:D81)</f>
        <v>0</v>
      </c>
      <c r="E78" s="27">
        <f t="shared" si="2"/>
        <v>351600</v>
      </c>
    </row>
    <row r="79" spans="1:5" ht="15">
      <c r="A79" s="28" t="s">
        <v>87</v>
      </c>
      <c r="B79" s="31">
        <v>2710</v>
      </c>
      <c r="C79" s="27">
        <f>'[1]дс '!C82+'[1]Все_сш_ вш_отд'!C81+'[1]всш'!C81+'[1]цдют'!C81+'[1]мр '!C80+'[1]Інші'!C81</f>
        <v>0</v>
      </c>
      <c r="D79" s="27">
        <f>'[1]дс '!D82+'[1]Все_сш_ вш_отд'!D81+'[1]всш'!D81+'[1]цдют'!D81+'[1]мр '!D80+'[1]Інші'!D81</f>
        <v>0</v>
      </c>
      <c r="E79" s="27">
        <f t="shared" si="2"/>
        <v>0</v>
      </c>
    </row>
    <row r="80" spans="1:5" ht="15">
      <c r="A80" s="28" t="s">
        <v>88</v>
      </c>
      <c r="B80" s="31">
        <v>2720</v>
      </c>
      <c r="C80" s="27">
        <f>'[1]дс '!C83+'[1]Все_сш_ вш_отд'!C82+'[1]всш'!C82+'[1]цдют'!C82+'[1]мр '!C81+'[1]Інші'!C82</f>
        <v>0</v>
      </c>
      <c r="D80" s="27">
        <f>'[1]дс '!D83+'[1]Все_сш_ вш_отд'!D82+'[1]всш'!D82+'[1]цдют'!D82+'[1]мр '!D81+'[1]Інші'!D82</f>
        <v>0</v>
      </c>
      <c r="E80" s="27">
        <f t="shared" si="2"/>
        <v>0</v>
      </c>
    </row>
    <row r="81" spans="1:5" ht="15">
      <c r="A81" s="28" t="s">
        <v>89</v>
      </c>
      <c r="B81" s="31">
        <v>2730</v>
      </c>
      <c r="C81" s="27">
        <f>'[1]дс '!C84+'[1]Все_сш_ вш_отд'!C83+'[1]цдют'!C83+'[1]мр '!C82+'[1]Інші'!C83</f>
        <v>351600</v>
      </c>
      <c r="D81" s="27">
        <f>'[1]дс '!D84+'[1]Все_сш_ вш_отд'!D83+'[1]всш'!D83+'[1]цдют'!D83+'[1]мр '!D82+'[1]Інші'!D83</f>
        <v>0</v>
      </c>
      <c r="E81" s="27">
        <f t="shared" si="2"/>
        <v>351600</v>
      </c>
    </row>
    <row r="82" spans="1:5" ht="15">
      <c r="A82" s="28" t="s">
        <v>90</v>
      </c>
      <c r="B82" s="31">
        <v>2800</v>
      </c>
      <c r="C82" s="27">
        <f>'[1]дс '!C85+'[1]Все_сш_ вш_отд'!C84+'[1]цдют'!C84+'[1]мр '!C83+'[1]Інші'!C84</f>
        <v>4169</v>
      </c>
      <c r="D82" s="27">
        <f>'[1]дс '!D85+'[1]Все_сш_ вш_отд'!D84+'[1]всш'!D84+'[1]цдют'!D84+'[1]мр '!D83+'[1]Інші'!D84</f>
        <v>181000</v>
      </c>
      <c r="E82" s="27">
        <f t="shared" si="2"/>
        <v>185169</v>
      </c>
    </row>
    <row r="83" spans="1:5" ht="15">
      <c r="A83" s="39" t="s">
        <v>91</v>
      </c>
      <c r="B83" s="31">
        <v>3000</v>
      </c>
      <c r="C83" s="27">
        <f>C84+C98</f>
        <v>0</v>
      </c>
      <c r="D83" s="27">
        <f>D84+D98</f>
        <v>7545312</v>
      </c>
      <c r="E83" s="27">
        <f t="shared" si="2"/>
        <v>7545312</v>
      </c>
    </row>
    <row r="84" spans="1:5" ht="15">
      <c r="A84" s="28" t="s">
        <v>92</v>
      </c>
      <c r="B84" s="31">
        <v>3100</v>
      </c>
      <c r="C84" s="27">
        <f>C85+C86+C89+C92+C96+C97</f>
        <v>0</v>
      </c>
      <c r="D84" s="27">
        <f>D85+D86+D89+D92+D96+D97</f>
        <v>7545312</v>
      </c>
      <c r="E84" s="27">
        <f t="shared" si="2"/>
        <v>7545312</v>
      </c>
    </row>
    <row r="85" spans="1:5" ht="15">
      <c r="A85" s="33" t="s">
        <v>93</v>
      </c>
      <c r="B85" s="31">
        <v>3110</v>
      </c>
      <c r="C85" s="27">
        <f>'[1]дс '!C88+'[1]Все_сш_ вш_отд'!C87+'[1]цдют'!C87+'[1]мр '!C86+'[1]Інші'!C87</f>
        <v>0</v>
      </c>
      <c r="D85" s="27">
        <f>'[1]дс '!D88+'[1]Все_сш_ вш_отд'!D87+'[1]всш'!D87+'[1]цдют'!D87+'[1]мр '!D86+'[1]Інші'!D87</f>
        <v>545312</v>
      </c>
      <c r="E85" s="27">
        <f t="shared" si="2"/>
        <v>545312</v>
      </c>
    </row>
    <row r="86" spans="1:5" ht="15">
      <c r="A86" s="28" t="s">
        <v>94</v>
      </c>
      <c r="B86" s="31">
        <v>3120</v>
      </c>
      <c r="C86" s="27">
        <f>'[1]дс '!C89+'[1]Все_сш_ вш_отд'!C88+'[1]всш'!C88+'[1]цдют'!C88+'[1]мр '!C87+'[1]Інші'!C88</f>
        <v>0</v>
      </c>
      <c r="D86" s="27">
        <f>'[1]дс '!D89+'[1]Все_сш_ вш_отд'!D88+'[1]всш'!D88+'[1]цдют'!D88+'[1]мр '!D87+'[1]Інші'!D88</f>
        <v>0</v>
      </c>
      <c r="E86" s="27">
        <f t="shared" si="2"/>
        <v>0</v>
      </c>
    </row>
    <row r="87" spans="1:5" ht="15">
      <c r="A87" s="28" t="s">
        <v>95</v>
      </c>
      <c r="B87" s="31">
        <v>3121</v>
      </c>
      <c r="C87" s="27">
        <f>'[1]дс '!C90+'[1]Все_сш_ вш_отд'!C89+'[1]всш'!C89+'[1]цдют'!C89+'[1]мр '!C88+'[1]Інші'!C89</f>
        <v>0</v>
      </c>
      <c r="D87" s="27">
        <f>'[1]дс '!D90+'[1]Все_сш_ вш_отд'!D89+'[1]всш'!D89+'[1]цдют'!D89+'[1]мр '!D88+'[1]Інші'!D89</f>
        <v>0</v>
      </c>
      <c r="E87" s="27">
        <f t="shared" si="2"/>
        <v>0</v>
      </c>
    </row>
    <row r="88" spans="1:5" ht="15">
      <c r="A88" s="28" t="s">
        <v>96</v>
      </c>
      <c r="B88" s="31">
        <v>3122</v>
      </c>
      <c r="C88" s="27">
        <f>'[1]дс '!C91+'[1]Все_сш_ вш_отд'!C90+'[1]всш'!C90+'[1]цдют'!C90+'[1]мр '!C89+'[1]Інші'!C90</f>
        <v>0</v>
      </c>
      <c r="D88" s="27">
        <f>'[1]дс '!D91+'[1]Все_сш_ вш_отд'!D90+'[1]всш'!D90+'[1]цдют'!D90+'[1]мр '!D89+'[1]Інші'!D90</f>
        <v>0</v>
      </c>
      <c r="E88" s="27">
        <f t="shared" si="2"/>
        <v>0</v>
      </c>
    </row>
    <row r="89" spans="1:5" ht="15">
      <c r="A89" s="28" t="s">
        <v>97</v>
      </c>
      <c r="B89" s="31">
        <v>3130</v>
      </c>
      <c r="C89" s="27">
        <f>'[1]дс '!C92+'[1]Все_сш_ вш_отд'!C91+'[1]всш'!C91+'[1]цдют'!C91+'[1]мр '!C90+'[1]Інші'!C91</f>
        <v>0</v>
      </c>
      <c r="D89" s="27">
        <f>'[1]дс '!D92+'[1]Все_сш_ вш_отд'!D91+'[1]всш'!D91+'[1]цдют'!D91+'[1]мр '!D90+'[1]Інші'!D91</f>
        <v>7000000</v>
      </c>
      <c r="E89" s="27">
        <f t="shared" si="2"/>
        <v>7000000</v>
      </c>
    </row>
    <row r="90" spans="1:5" ht="15">
      <c r="A90" s="28" t="s">
        <v>98</v>
      </c>
      <c r="B90" s="31">
        <v>3131</v>
      </c>
      <c r="C90" s="27">
        <f>'[1]дс '!C93+'[1]Все_сш_ вш_отд'!C92+'[1]всш'!C92+'[1]цдют'!C92+'[1]мр '!C91+'[1]Інші'!C92</f>
        <v>0</v>
      </c>
      <c r="D90" s="27">
        <f>'[1]дс '!D93+'[1]Все_сш_ вш_отд'!D92+'[1]всш'!D92+'[1]цдют'!D92+'[1]мр '!D91+'[1]Інші'!D92</f>
        <v>0</v>
      </c>
      <c r="E90" s="27">
        <f t="shared" si="2"/>
        <v>0</v>
      </c>
    </row>
    <row r="91" spans="1:5" ht="15">
      <c r="A91" s="28" t="s">
        <v>99</v>
      </c>
      <c r="B91" s="31">
        <v>3132</v>
      </c>
      <c r="C91" s="27">
        <f>'[1]дс '!C94+'[1]Все_сш_ вш_отд'!C93+'[1]всш'!C93+'[1]цдют'!C93+'[1]мр '!C92+'[1]Інші'!C93</f>
        <v>0</v>
      </c>
      <c r="D91" s="27">
        <f>'[1]дс '!D94+'[1]Все_сш_ вш_отд'!D93+'[1]всш'!D93+'[1]цдют'!D93+'[1]мр '!D92+'[1]Інші'!D93</f>
        <v>7000000</v>
      </c>
      <c r="E91" s="27">
        <f t="shared" si="2"/>
        <v>7000000</v>
      </c>
    </row>
    <row r="92" spans="1:5" ht="15">
      <c r="A92" s="28" t="s">
        <v>100</v>
      </c>
      <c r="B92" s="31">
        <v>3140</v>
      </c>
      <c r="C92" s="27">
        <f>'[1]дс '!C95+'[1]Все_сш_ вш_отд'!C94+'[1]всш'!C94+'[1]цдют'!C94+'[1]мр '!C93+'[1]Інші'!C94</f>
        <v>0</v>
      </c>
      <c r="D92" s="27">
        <f>'[1]дс '!D95+'[1]Все_сш_ вш_отд'!D94+'[1]всш'!D94+'[1]цдют'!D94+'[1]мр '!D93+'[1]Інші'!D94</f>
        <v>0</v>
      </c>
      <c r="E92" s="27">
        <f t="shared" si="2"/>
        <v>0</v>
      </c>
    </row>
    <row r="93" spans="1:5" ht="15">
      <c r="A93" s="28" t="s">
        <v>101</v>
      </c>
      <c r="B93" s="31">
        <v>3141</v>
      </c>
      <c r="C93" s="27">
        <f>'[1]дс '!C96+'[1]Все_сш_ вш_отд'!C95+'[1]всш'!C95+'[1]цдют'!C95+'[1]мр '!C94+'[1]Інші'!C95</f>
        <v>0</v>
      </c>
      <c r="D93" s="27">
        <f>'[1]дс '!D96+'[1]Все_сш_ вш_отд'!D95+'[1]всш'!D95+'[1]цдют'!D95+'[1]мр '!D94+'[1]Інші'!D95</f>
        <v>0</v>
      </c>
      <c r="E93" s="27">
        <f t="shared" si="2"/>
        <v>0</v>
      </c>
    </row>
    <row r="94" spans="1:5" ht="15">
      <c r="A94" s="28" t="s">
        <v>102</v>
      </c>
      <c r="B94" s="31">
        <v>3142</v>
      </c>
      <c r="C94" s="27">
        <f>'[1]дс '!C97+'[1]Все_сш_ вш_отд'!C96+'[1]всш'!C96+'[1]цдют'!C96+'[1]мр '!C95+'[1]Інші'!C96</f>
        <v>0</v>
      </c>
      <c r="D94" s="27">
        <f>'[1]дс '!D97+'[1]Все_сш_ вш_отд'!D96+'[1]всш'!D96+'[1]цдют'!D96+'[1]мр '!D95+'[1]Інші'!D96</f>
        <v>0</v>
      </c>
      <c r="E94" s="27">
        <f t="shared" si="2"/>
        <v>0</v>
      </c>
    </row>
    <row r="95" spans="1:5" ht="15">
      <c r="A95" s="28" t="s">
        <v>103</v>
      </c>
      <c r="B95" s="31">
        <v>3143</v>
      </c>
      <c r="C95" s="27">
        <f>'[1]дс '!C98+'[1]Все_сш_ вш_отд'!C97+'[1]всш'!C97+'[1]цдют'!C97+'[1]мр '!C96+'[1]Інші'!C97</f>
        <v>0</v>
      </c>
      <c r="D95" s="27">
        <f>'[1]дс '!D98+'[1]Все_сш_ вш_отд'!D97+'[1]всш'!D97+'[1]цдют'!D97+'[1]мр '!D96+'[1]Інші'!D97</f>
        <v>0</v>
      </c>
      <c r="E95" s="27">
        <f t="shared" si="2"/>
        <v>0</v>
      </c>
    </row>
    <row r="96" spans="1:5" ht="15">
      <c r="A96" s="52" t="s">
        <v>104</v>
      </c>
      <c r="B96" s="31">
        <v>3150</v>
      </c>
      <c r="C96" s="27">
        <f>'[1]дс '!C99+'[1]Все_сш_ вш_отд'!C98+'[1]всш'!C98+'[1]цдют'!C98+'[1]мр '!C97+'[1]Інші'!C98</f>
        <v>0</v>
      </c>
      <c r="D96" s="27">
        <f>'[1]дс '!D99+'[1]Все_сш_ вш_отд'!D98+'[1]всш'!D98+'[1]цдют'!D98+'[1]мр '!D97+'[1]Інші'!D98</f>
        <v>0</v>
      </c>
      <c r="E96" s="27">
        <f t="shared" si="2"/>
        <v>0</v>
      </c>
    </row>
    <row r="97" spans="1:5" ht="15">
      <c r="A97" s="52" t="s">
        <v>105</v>
      </c>
      <c r="B97" s="31">
        <v>3160</v>
      </c>
      <c r="C97" s="27">
        <f>'[1]дс '!C100+'[1]Все_сш_ вш_отд'!C99+'[1]всш'!C99+'[1]цдют'!C99+'[1]мр '!C98+'[1]Інші'!C99</f>
        <v>0</v>
      </c>
      <c r="D97" s="27">
        <f>'[1]дс '!D100+'[1]Все_сш_ вш_отд'!D99+'[1]всш'!D99+'[1]цдют'!D99+'[1]мр '!D98+'[1]Інші'!D99</f>
        <v>0</v>
      </c>
      <c r="E97" s="27">
        <f t="shared" si="2"/>
        <v>0</v>
      </c>
    </row>
    <row r="98" spans="1:5" ht="15">
      <c r="A98" s="53" t="s">
        <v>106</v>
      </c>
      <c r="B98" s="31">
        <v>3200</v>
      </c>
      <c r="C98" s="27">
        <f>'[1]дс '!C101+'[1]Все_сш_ вш_отд'!C100+'[1]всш'!C100+'[1]цдют'!C100+'[1]мр '!C99+'[1]Інші'!C100</f>
        <v>0</v>
      </c>
      <c r="D98" s="27">
        <f>'[1]дс '!D101+'[1]Все_сш_ вш_отд'!D100+'[1]всш'!D100+'[1]цдют'!D100+'[1]мр '!D99+'[1]Інші'!D100</f>
        <v>0</v>
      </c>
      <c r="E98" s="27">
        <f t="shared" si="2"/>
        <v>0</v>
      </c>
    </row>
    <row r="99" spans="1:5" ht="15">
      <c r="A99" s="33" t="s">
        <v>107</v>
      </c>
      <c r="B99" s="31">
        <v>3210</v>
      </c>
      <c r="C99" s="27">
        <f>'[1]дс '!C102+'[1]Все_сш_ вш_отд'!C101+'[1]всш'!C101+'[1]цдют'!C101+'[1]мр '!C100+'[1]Інші'!C101</f>
        <v>0</v>
      </c>
      <c r="D99" s="27">
        <f>'[1]дс '!D102+'[1]Все_сш_ вш_отд'!D101+'[1]всш'!D101+'[1]цдют'!D101+'[1]мр '!D100+'[1]Інші'!D101</f>
        <v>0</v>
      </c>
      <c r="E99" s="27">
        <f t="shared" si="2"/>
        <v>0</v>
      </c>
    </row>
    <row r="100" spans="1:5" ht="15">
      <c r="A100" s="33" t="s">
        <v>108</v>
      </c>
      <c r="B100" s="31">
        <v>3220</v>
      </c>
      <c r="C100" s="27">
        <f>'[1]дс '!C103+'[1]Все_сш_ вш_отд'!C102+'[1]всш'!C102+'[1]цдют'!C102+'[1]мр '!C101+'[1]Інші'!C102</f>
        <v>0</v>
      </c>
      <c r="D100" s="27">
        <f>'[1]дс '!D103+'[1]Все_сш_ вш_отд'!D102+'[1]всш'!D102+'[1]цдют'!D102+'[1]мр '!D101+'[1]Інші'!D102</f>
        <v>0</v>
      </c>
      <c r="E100" s="27">
        <f t="shared" si="2"/>
        <v>0</v>
      </c>
    </row>
    <row r="101" spans="1:5" ht="15">
      <c r="A101" s="33" t="s">
        <v>109</v>
      </c>
      <c r="B101" s="31">
        <v>3230</v>
      </c>
      <c r="C101" s="27">
        <f>'[1]дс '!C104+'[1]Все_сш_ вш_отд'!C103+'[1]всш'!C103+'[1]цдют'!C103+'[1]мр '!C102+'[1]Інші'!C103</f>
        <v>0</v>
      </c>
      <c r="D101" s="27">
        <f>'[1]дс '!D104+'[1]Все_сш_ вш_отд'!D103+'[1]всш'!D103+'[1]цдют'!D103+'[1]мр '!D102+'[1]Інші'!D103</f>
        <v>0</v>
      </c>
      <c r="E101" s="27">
        <f t="shared" si="2"/>
        <v>0</v>
      </c>
    </row>
    <row r="102" spans="1:5" ht="15">
      <c r="A102" s="28" t="s">
        <v>110</v>
      </c>
      <c r="B102" s="25">
        <v>3240</v>
      </c>
      <c r="C102" s="27">
        <f>'[1]дс '!C105+'[1]Все_сш_ вш_отд'!C104+'[1]всш'!C104+'[1]цдют'!C104+'[1]мр '!C103+'[1]Інші'!C104</f>
        <v>0</v>
      </c>
      <c r="D102" s="27">
        <f>'[1]дс '!D105+'[1]Все_сш_ вш_отд'!D104+'[1]всш'!D104+'[1]цдют'!D104+'[1]мр '!D103+'[1]Інші'!D104</f>
        <v>0</v>
      </c>
      <c r="E102" s="27">
        <f t="shared" si="2"/>
        <v>0</v>
      </c>
    </row>
    <row r="103" spans="1:5" ht="15">
      <c r="A103" s="39" t="s">
        <v>111</v>
      </c>
      <c r="B103" s="25">
        <v>4110</v>
      </c>
      <c r="C103" s="27">
        <f>'[1]дс '!C106+'[1]Все_сш_ вш_отд'!C105+'[1]всш'!C105+'[1]цдют'!C105+'[1]мр '!C104+'[1]Інші'!C105</f>
        <v>0</v>
      </c>
      <c r="D103" s="27">
        <f>'[1]дс '!D106+'[1]Все_сш_ вш_отд'!D105+'[1]всш'!D105+'[1]цдют'!D105+'[1]мр '!D104+'[1]Інші'!D105</f>
        <v>0</v>
      </c>
      <c r="E103" s="27">
        <f t="shared" si="2"/>
        <v>0</v>
      </c>
    </row>
    <row r="104" spans="1:5" ht="14.25" customHeight="1">
      <c r="A104" s="28" t="s">
        <v>112</v>
      </c>
      <c r="B104" s="25">
        <v>4111</v>
      </c>
      <c r="C104" s="27">
        <f>'[1]дс '!C107+'[1]Все_сш_ вш_отд'!C106+'[1]всш'!C106+'[1]цдют'!C106+'[1]мр '!C105+'[1]Інші'!C106</f>
        <v>0</v>
      </c>
      <c r="D104" s="27">
        <f>'[1]дс '!D107+'[1]Все_сш_ вш_отд'!D106+'[1]всш'!D106+'[1]цдют'!D106+'[1]мр '!D105+'[1]Інші'!D106</f>
        <v>0</v>
      </c>
      <c r="E104" s="27">
        <f t="shared" si="2"/>
        <v>0</v>
      </c>
    </row>
    <row r="105" spans="1:5" ht="16.5" customHeight="1">
      <c r="A105" s="28" t="s">
        <v>113</v>
      </c>
      <c r="B105" s="25">
        <v>4112</v>
      </c>
      <c r="C105" s="27">
        <f>'[1]дс '!C108+'[1]Все_сш_ вш_отд'!C107+'[1]всш'!C107+'[1]цдют'!C107+'[1]мр '!C106+'[1]Інші'!C107</f>
        <v>0</v>
      </c>
      <c r="D105" s="27">
        <f>'[1]дс '!D108+'[1]Все_сш_ вш_отд'!D107+'[1]всш'!D107+'[1]цдют'!D107+'[1]мр '!D106+'[1]Інші'!D107</f>
        <v>0</v>
      </c>
      <c r="E105" s="27">
        <f t="shared" si="2"/>
        <v>0</v>
      </c>
    </row>
    <row r="106" spans="1:5" ht="16.5" customHeight="1">
      <c r="A106" s="28" t="s">
        <v>114</v>
      </c>
      <c r="B106" s="25">
        <v>4113</v>
      </c>
      <c r="C106" s="27">
        <f>'[1]дс '!C109+'[1]Все_сш_ вш_отд'!C108+'[1]всш'!C108+'[1]цдют'!C108+'[1]мр '!C107+'[1]Інші'!C108</f>
        <v>0</v>
      </c>
      <c r="D106" s="27">
        <f>'[1]дс '!D109+'[1]Все_сш_ вш_отд'!D108+'[1]всш'!D108+'[1]цдют'!D108+'[1]мр '!D107+'[1]Інші'!D108</f>
        <v>0</v>
      </c>
      <c r="E106" s="27">
        <f t="shared" si="2"/>
        <v>0</v>
      </c>
    </row>
    <row r="107" spans="1:5" ht="15">
      <c r="A107" s="39" t="s">
        <v>115</v>
      </c>
      <c r="B107" s="25">
        <v>4210</v>
      </c>
      <c r="C107" s="27">
        <f>'[1]дс '!C110+'[1]Все_сш_ вш_отд'!C109+'[1]всш'!C109+'[1]цдют'!C109+'[1]мр '!C108+'[1]Інші'!C109</f>
        <v>0</v>
      </c>
      <c r="D107" s="27">
        <f>'[1]дс '!D110+'[1]Все_сш_ вш_отд'!D109+'[1]всш'!D109+'[1]цдют'!D109+'[1]мр '!D108+'[1]Інші'!D109</f>
        <v>0</v>
      </c>
      <c r="E107" s="27">
        <f t="shared" si="2"/>
        <v>0</v>
      </c>
    </row>
    <row r="108" spans="1:5" ht="15">
      <c r="A108" s="53" t="s">
        <v>116</v>
      </c>
      <c r="B108" s="31">
        <v>9000</v>
      </c>
      <c r="C108" s="27">
        <f>'[1]дс '!C111+'[1]Все_сш_ вш_отд'!C110+'[1]всш'!C110+'[1]цдют'!C110+'[1]мр '!C109+'[1]Інші'!C110</f>
        <v>0</v>
      </c>
      <c r="D108" s="27">
        <f>'[1]дс '!D111+'[1]Все_сш_ вш_отд'!D110+'[1]всш'!D110+'[1]цдют'!D110+'[1]мр '!D109+'[1]Інші'!D110</f>
        <v>0</v>
      </c>
      <c r="E108" s="27">
        <f t="shared" si="2"/>
        <v>0</v>
      </c>
    </row>
    <row r="109" spans="1:3" ht="15.75">
      <c r="A109" s="4"/>
      <c r="B109" s="57"/>
      <c r="C109" s="4"/>
    </row>
    <row r="110" ht="15.75">
      <c r="A110" s="4" t="s">
        <v>117</v>
      </c>
    </row>
    <row r="111" spans="1:4" ht="15.75">
      <c r="A111" s="4" t="s">
        <v>118</v>
      </c>
      <c r="B111" s="12"/>
      <c r="C111" s="4"/>
      <c r="D111" s="56" t="s">
        <v>119</v>
      </c>
    </row>
    <row r="112" spans="1:4" ht="15.75">
      <c r="A112" s="4"/>
      <c r="B112" s="13" t="s">
        <v>12</v>
      </c>
      <c r="C112" s="4"/>
      <c r="D112" s="13" t="s">
        <v>13</v>
      </c>
    </row>
    <row r="113" spans="1:4" ht="15.75">
      <c r="A113" s="4"/>
      <c r="B113" s="57"/>
      <c r="C113" s="4"/>
      <c r="D113" s="58"/>
    </row>
    <row r="114" spans="1:4" ht="15.75">
      <c r="A114" s="4" t="s">
        <v>120</v>
      </c>
      <c r="B114" s="59"/>
      <c r="C114" s="4"/>
      <c r="D114" s="56" t="s">
        <v>121</v>
      </c>
    </row>
    <row r="115" spans="1:4" ht="15.75">
      <c r="A115" s="4"/>
      <c r="B115" s="13" t="s">
        <v>12</v>
      </c>
      <c r="C115" s="4"/>
      <c r="D115" s="13" t="s">
        <v>13</v>
      </c>
    </row>
    <row r="116" spans="1:3" ht="15.75">
      <c r="A116" s="4"/>
      <c r="B116" s="4"/>
      <c r="C116" s="4"/>
    </row>
    <row r="117" spans="1:4" ht="15.75">
      <c r="A117" s="10"/>
      <c r="B117" s="110"/>
      <c r="C117" s="111"/>
      <c r="D117" s="111"/>
    </row>
    <row r="118" spans="1:4" ht="15">
      <c r="A118" s="13" t="s">
        <v>14</v>
      </c>
      <c r="B118" s="112"/>
      <c r="C118" s="112"/>
      <c r="D118" s="112"/>
    </row>
    <row r="120" ht="15">
      <c r="A120" s="1" t="s">
        <v>122</v>
      </c>
    </row>
    <row r="124" spans="1:5" ht="30" customHeight="1">
      <c r="A124" s="106"/>
      <c r="B124" s="106"/>
      <c r="C124" s="106"/>
      <c r="D124" s="106"/>
      <c r="E124" s="106"/>
    </row>
    <row r="125" spans="1:5" ht="15">
      <c r="A125" s="107" t="s">
        <v>123</v>
      </c>
      <c r="B125" s="107"/>
      <c r="C125" s="107"/>
      <c r="D125" s="107"/>
      <c r="E125" s="107"/>
    </row>
    <row r="126" spans="1:5" ht="28.5" customHeight="1">
      <c r="A126" s="106" t="s">
        <v>124</v>
      </c>
      <c r="B126" s="106"/>
      <c r="C126" s="106"/>
      <c r="D126" s="106"/>
      <c r="E126" s="106"/>
    </row>
  </sheetData>
  <sheetProtection/>
  <mergeCells count="29">
    <mergeCell ref="C7:E7"/>
    <mergeCell ref="C9:E9"/>
    <mergeCell ref="A124:E124"/>
    <mergeCell ref="A125:E125"/>
    <mergeCell ref="C10:E10"/>
    <mergeCell ref="E26:E27"/>
    <mergeCell ref="B24:E24"/>
    <mergeCell ref="A15:E15"/>
    <mergeCell ref="A17:E17"/>
    <mergeCell ref="A126:E126"/>
    <mergeCell ref="B117:D117"/>
    <mergeCell ref="B118:D118"/>
    <mergeCell ref="A14:E14"/>
    <mergeCell ref="A18:E18"/>
    <mergeCell ref="A16:E16"/>
    <mergeCell ref="A45:A46"/>
    <mergeCell ref="A26:A27"/>
    <mergeCell ref="B26:B27"/>
    <mergeCell ref="C26:D26"/>
    <mergeCell ref="D2:E2"/>
    <mergeCell ref="D3:E3"/>
    <mergeCell ref="D4:E4"/>
    <mergeCell ref="A23:C23"/>
    <mergeCell ref="C21:E21"/>
    <mergeCell ref="A19:E19"/>
    <mergeCell ref="C5:E5"/>
    <mergeCell ref="C6:E6"/>
    <mergeCell ref="C8:E8"/>
    <mergeCell ref="D23:E23"/>
  </mergeCells>
  <conditionalFormatting sqref="D18:G18 B18:C19 B22:E22 F11:IV17 A16:C17 C5:E13 C24:E28 A1:B13 A14:E15 D16:E16 C1:C4 H18:IV22 F20:G22 A18:A36 D23:E23 F23:IV65536 B24:B110 C109:D110 A38:A110 E109:E65536 A121:D65536 D114:D116 C119:D120 D111:D112 A111:B120 C111:C116">
    <cfRule type="cellIs" priority="1" dxfId="63" operator="equal" stopIfTrue="1">
      <formula>0</formula>
    </cfRule>
  </conditionalFormatting>
  <conditionalFormatting sqref="H1:IV10 F5:G10 C29:E108">
    <cfRule type="cellIs" priority="2" dxfId="64" operator="equal" stopIfTrue="1">
      <formula>0</formula>
    </cfRule>
  </conditionalFormatting>
  <conditionalFormatting sqref="A15:E15">
    <cfRule type="cellIs" priority="3" dxfId="63" operator="equal" stopIfTrue="1">
      <formula>0</formula>
    </cfRule>
  </conditionalFormatting>
  <printOptions horizontalCentered="1"/>
  <pageMargins left="0.2755905511811024" right="0.2362204724409449" top="0.35433070866141736" bottom="0.2362204724409449" header="0.2755905511811024" footer="0.1968503937007874"/>
  <pageSetup horizontalDpi="600" verticalDpi="600" orientation="portrait" paperSize="9" scale="64" r:id="rId1"/>
  <rowBreaks count="2" manualBreakCount="2">
    <brk id="69" max="4" man="1"/>
    <brk id="12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view="pageBreakPreview" zoomScale="78" zoomScaleSheetLayoutView="78" zoomScalePageLayoutView="0" workbookViewId="0" topLeftCell="A16">
      <selection activeCell="A38" sqref="A38"/>
    </sheetView>
  </sheetViews>
  <sheetFormatPr defaultColWidth="9.00390625" defaultRowHeight="12.75"/>
  <cols>
    <col min="1" max="1" width="65.125" style="1" customWidth="1"/>
    <col min="2" max="2" width="13.75390625" style="1" customWidth="1"/>
    <col min="3" max="5" width="20.75390625" style="1" customWidth="1"/>
    <col min="6" max="16384" width="9.125" style="1" customWidth="1"/>
  </cols>
  <sheetData>
    <row r="1" spans="4:7" ht="15">
      <c r="D1" s="2" t="s">
        <v>0</v>
      </c>
      <c r="E1" s="2"/>
      <c r="F1" s="2"/>
      <c r="G1" s="2"/>
    </row>
    <row r="2" spans="4:7" ht="15">
      <c r="D2" s="101" t="s">
        <v>1</v>
      </c>
      <c r="E2" s="101"/>
      <c r="F2" s="2"/>
      <c r="G2" s="2"/>
    </row>
    <row r="3" spans="4:7" ht="15">
      <c r="D3" s="101" t="s">
        <v>2</v>
      </c>
      <c r="E3" s="101"/>
      <c r="F3" s="2"/>
      <c r="G3" s="2"/>
    </row>
    <row r="4" spans="4:7" ht="15">
      <c r="D4" s="101" t="s">
        <v>3</v>
      </c>
      <c r="E4" s="101"/>
      <c r="F4" s="2"/>
      <c r="G4" s="2"/>
    </row>
    <row r="5" spans="4:7" ht="15">
      <c r="D5" s="3"/>
      <c r="E5" s="3"/>
      <c r="F5" s="2"/>
      <c r="G5" s="2"/>
    </row>
    <row r="6" spans="1:5" ht="32.25" customHeight="1">
      <c r="A6" s="4" t="s">
        <v>4</v>
      </c>
      <c r="B6" s="4"/>
      <c r="C6" s="103" t="s">
        <v>136</v>
      </c>
      <c r="D6" s="104"/>
      <c r="E6" s="104"/>
    </row>
    <row r="7" spans="1:5" ht="18.75" customHeight="1">
      <c r="A7" s="5"/>
      <c r="B7" s="4"/>
      <c r="C7" s="114" t="s">
        <v>6</v>
      </c>
      <c r="D7" s="114"/>
      <c r="E7" s="114"/>
    </row>
    <row r="8" spans="1:5" ht="33" customHeight="1">
      <c r="A8" s="5" t="s">
        <v>7</v>
      </c>
      <c r="B8" s="4"/>
      <c r="C8" s="113" t="s">
        <v>8</v>
      </c>
      <c r="D8" s="113"/>
      <c r="E8" s="113"/>
    </row>
    <row r="9" spans="1:5" ht="12.75" customHeight="1">
      <c r="A9" s="5"/>
      <c r="B9" s="4"/>
      <c r="C9" s="118" t="s">
        <v>9</v>
      </c>
      <c r="D9" s="118"/>
      <c r="E9" s="118"/>
    </row>
    <row r="10" spans="1:5" ht="21" customHeight="1">
      <c r="A10" s="6" t="s">
        <v>10</v>
      </c>
      <c r="B10" s="4"/>
      <c r="C10" s="115" t="s">
        <v>11</v>
      </c>
      <c r="D10" s="115"/>
      <c r="E10" s="115"/>
    </row>
    <row r="11" spans="1:5" ht="19.5" customHeight="1">
      <c r="A11" s="7"/>
      <c r="B11" s="4"/>
      <c r="C11" s="8" t="s">
        <v>12</v>
      </c>
      <c r="D11" s="7"/>
      <c r="E11" s="8" t="s">
        <v>13</v>
      </c>
    </row>
    <row r="12" spans="4:5" ht="16.5" customHeight="1">
      <c r="D12" s="9"/>
      <c r="E12" s="9"/>
    </row>
    <row r="13" spans="3:5" ht="14.25" customHeight="1">
      <c r="C13" s="10"/>
      <c r="D13" s="11"/>
      <c r="E13" s="12"/>
    </row>
    <row r="14" spans="3:5" ht="16.5" customHeight="1">
      <c r="C14" s="13" t="s">
        <v>14</v>
      </c>
      <c r="E14" s="14" t="s">
        <v>15</v>
      </c>
    </row>
    <row r="15" ht="16.5" customHeight="1"/>
    <row r="16" spans="1:5" ht="16.5" customHeight="1">
      <c r="A16" s="96" t="s">
        <v>16</v>
      </c>
      <c r="B16" s="96"/>
      <c r="C16" s="96"/>
      <c r="D16" s="96"/>
      <c r="E16" s="96"/>
    </row>
    <row r="17" spans="1:5" ht="20.25">
      <c r="A17" s="96" t="s">
        <v>17</v>
      </c>
      <c r="B17" s="96"/>
      <c r="C17" s="96"/>
      <c r="D17" s="96"/>
      <c r="E17" s="96"/>
    </row>
    <row r="18" spans="1:5" ht="15.75">
      <c r="A18" s="92" t="s">
        <v>18</v>
      </c>
      <c r="B18" s="92"/>
      <c r="C18" s="92"/>
      <c r="D18" s="92"/>
      <c r="E18" s="92"/>
    </row>
    <row r="19" spans="1:5" ht="16.5" customHeight="1">
      <c r="A19" s="119" t="s">
        <v>19</v>
      </c>
      <c r="B19" s="119"/>
      <c r="C19" s="119"/>
      <c r="D19" s="119"/>
      <c r="E19" s="119"/>
    </row>
    <row r="20" spans="1:5" ht="22.5" customHeight="1">
      <c r="A20" s="92" t="s">
        <v>127</v>
      </c>
      <c r="B20" s="92"/>
      <c r="C20" s="92"/>
      <c r="D20" s="92"/>
      <c r="E20" s="92"/>
    </row>
    <row r="21" spans="1:5" ht="15.75" customHeight="1">
      <c r="A21" s="93" t="s">
        <v>21</v>
      </c>
      <c r="B21" s="93"/>
      <c r="C21" s="93"/>
      <c r="D21" s="93"/>
      <c r="E21" s="93"/>
    </row>
    <row r="22" spans="1:5" ht="15.75" customHeight="1">
      <c r="A22" s="16" t="s">
        <v>22</v>
      </c>
      <c r="B22" s="17" t="s">
        <v>23</v>
      </c>
      <c r="C22" s="16"/>
      <c r="D22" s="16"/>
      <c r="E22" s="16"/>
    </row>
    <row r="23" spans="1:5" ht="31.5" customHeight="1">
      <c r="A23" s="18" t="s">
        <v>24</v>
      </c>
      <c r="B23" s="16"/>
      <c r="C23" s="120" t="s">
        <v>128</v>
      </c>
      <c r="D23" s="120"/>
      <c r="E23" s="120"/>
    </row>
    <row r="24" spans="1:5" ht="18.75" customHeight="1">
      <c r="A24" s="16" t="s">
        <v>26</v>
      </c>
      <c r="B24" s="16"/>
      <c r="C24" s="16"/>
      <c r="D24" s="19"/>
      <c r="E24" s="16"/>
    </row>
    <row r="25" spans="1:7" ht="37.5" customHeight="1">
      <c r="A25" s="90" t="s">
        <v>27</v>
      </c>
      <c r="B25" s="90"/>
      <c r="C25" s="90"/>
      <c r="D25" s="121" t="s">
        <v>137</v>
      </c>
      <c r="E25" s="121"/>
      <c r="F25" s="70"/>
      <c r="G25" s="70"/>
    </row>
    <row r="26" spans="1:5" ht="15" customHeight="1">
      <c r="A26" s="16"/>
      <c r="B26" s="16"/>
      <c r="C26" s="16"/>
      <c r="D26" s="22"/>
      <c r="E26" s="22"/>
    </row>
    <row r="27" spans="4:5" ht="15">
      <c r="D27" s="22"/>
      <c r="E27" s="23" t="s">
        <v>29</v>
      </c>
    </row>
    <row r="28" spans="1:5" s="4" customFormat="1" ht="15.75">
      <c r="A28" s="100" t="s">
        <v>30</v>
      </c>
      <c r="B28" s="100" t="s">
        <v>31</v>
      </c>
      <c r="C28" s="100" t="s">
        <v>32</v>
      </c>
      <c r="D28" s="100"/>
      <c r="E28" s="100" t="s">
        <v>33</v>
      </c>
    </row>
    <row r="29" spans="1:5" s="4" customFormat="1" ht="26.25" customHeight="1">
      <c r="A29" s="100"/>
      <c r="B29" s="100"/>
      <c r="C29" s="24" t="s">
        <v>34</v>
      </c>
      <c r="D29" s="24" t="s">
        <v>35</v>
      </c>
      <c r="E29" s="100"/>
    </row>
    <row r="30" spans="1:5" s="14" customFormat="1" ht="15">
      <c r="A30" s="25">
        <v>1</v>
      </c>
      <c r="B30" s="25">
        <v>2</v>
      </c>
      <c r="C30" s="25">
        <v>3</v>
      </c>
      <c r="D30" s="25">
        <v>4</v>
      </c>
      <c r="E30" s="25">
        <v>5</v>
      </c>
    </row>
    <row r="31" spans="1:5" ht="18.75" customHeight="1">
      <c r="A31" s="26" t="s">
        <v>36</v>
      </c>
      <c r="B31" s="25" t="s">
        <v>37</v>
      </c>
      <c r="C31" s="42">
        <f>C32</f>
        <v>5949204</v>
      </c>
      <c r="D31" s="27">
        <f>D33</f>
        <v>0</v>
      </c>
      <c r="E31" s="27">
        <f>SUM(C31:D31)</f>
        <v>5949204</v>
      </c>
    </row>
    <row r="32" spans="1:5" ht="15.75" customHeight="1">
      <c r="A32" s="28" t="s">
        <v>38</v>
      </c>
      <c r="B32" s="25" t="s">
        <v>37</v>
      </c>
      <c r="C32" s="42">
        <f>C50+C85+C105+C110</f>
        <v>5949204</v>
      </c>
      <c r="D32" s="29" t="s">
        <v>37</v>
      </c>
      <c r="E32" s="27">
        <f>SUM(C32:D32)</f>
        <v>5949204</v>
      </c>
    </row>
    <row r="33" spans="1:5" ht="15.75" customHeight="1">
      <c r="A33" s="28" t="s">
        <v>39</v>
      </c>
      <c r="B33" s="25" t="s">
        <v>37</v>
      </c>
      <c r="C33" s="29" t="s">
        <v>37</v>
      </c>
      <c r="D33" s="27">
        <f>D34+D43</f>
        <v>0</v>
      </c>
      <c r="E33" s="27">
        <f>SUM(C33:D33)</f>
        <v>0</v>
      </c>
    </row>
    <row r="34" spans="1:5" ht="26.25">
      <c r="A34" s="30" t="s">
        <v>40</v>
      </c>
      <c r="B34" s="31">
        <v>25010000</v>
      </c>
      <c r="C34" s="32" t="s">
        <v>37</v>
      </c>
      <c r="D34" s="27">
        <f>D35+D37+D38+D39</f>
        <v>0</v>
      </c>
      <c r="E34" s="27">
        <f>SUM(C34:D34)</f>
        <v>0</v>
      </c>
    </row>
    <row r="35" spans="1:5" ht="25.5" customHeight="1">
      <c r="A35" s="33" t="s">
        <v>41</v>
      </c>
      <c r="B35" s="31">
        <v>25010100</v>
      </c>
      <c r="C35" s="32" t="s">
        <v>37</v>
      </c>
      <c r="D35" s="27">
        <f>'[1]цб'!D35+'[1]хг'!D35+'[1]лкто'!D35</f>
        <v>0</v>
      </c>
      <c r="E35" s="27">
        <f>'[1]цб'!E35+'[1]хг'!E35+'[1]лкто'!E35</f>
        <v>0</v>
      </c>
    </row>
    <row r="36" spans="1:5" ht="16.5" customHeight="1" hidden="1">
      <c r="A36" s="28" t="s">
        <v>42</v>
      </c>
      <c r="B36" s="31">
        <v>25010100</v>
      </c>
      <c r="C36" s="32" t="s">
        <v>37</v>
      </c>
      <c r="D36" s="27">
        <f>'[1]цб'!D36+'[1]хг'!D36+'[1]лкто'!D36</f>
        <v>0</v>
      </c>
      <c r="E36" s="27">
        <f>'[1]цб'!E36+'[1]хг'!E36+'[1]лкто'!E36</f>
        <v>0</v>
      </c>
    </row>
    <row r="37" spans="1:5" ht="26.25" customHeight="1">
      <c r="A37" s="33" t="s">
        <v>43</v>
      </c>
      <c r="B37" s="31">
        <v>25010200</v>
      </c>
      <c r="C37" s="32" t="s">
        <v>37</v>
      </c>
      <c r="D37" s="27">
        <f>'[1]цб'!D37+'[1]хг'!D37+'[1]лкто'!D37</f>
        <v>0</v>
      </c>
      <c r="E37" s="27">
        <f>'[1]цб'!E37+'[1]хг'!E37+'[1]лкто'!E37</f>
        <v>0</v>
      </c>
    </row>
    <row r="38" spans="1:5" ht="36.75" customHeight="1">
      <c r="A38" s="33" t="s">
        <v>138</v>
      </c>
      <c r="B38" s="31">
        <v>25010300</v>
      </c>
      <c r="C38" s="32" t="s">
        <v>37</v>
      </c>
      <c r="D38" s="27">
        <f>'[1]цб'!D38+'[1]хг'!D38+'[1]лкто'!D38</f>
        <v>0</v>
      </c>
      <c r="E38" s="27">
        <f>'[1]цб'!E38+'[1]хг'!E38+'[1]лкто'!E38</f>
        <v>0</v>
      </c>
    </row>
    <row r="39" spans="1:5" ht="30" customHeight="1">
      <c r="A39" s="34" t="s">
        <v>45</v>
      </c>
      <c r="B39" s="31">
        <v>25010400</v>
      </c>
      <c r="C39" s="32" t="s">
        <v>37</v>
      </c>
      <c r="D39" s="27">
        <f>'[1]цб'!D39+'[1]хг'!D39+'[1]лкто'!D39</f>
        <v>0</v>
      </c>
      <c r="E39" s="27">
        <f>'[1]цб'!E39+'[1]хг'!E39+'[1]лкто'!E39</f>
        <v>0</v>
      </c>
    </row>
    <row r="40" spans="1:5" ht="16.5" customHeight="1">
      <c r="A40" s="35" t="s">
        <v>46</v>
      </c>
      <c r="B40" s="31">
        <v>25020000</v>
      </c>
      <c r="C40" s="29" t="s">
        <v>37</v>
      </c>
      <c r="D40" s="27">
        <f>'[1]цб'!D40+'[1]хг'!D40+'[1]лкто'!D40</f>
        <v>0</v>
      </c>
      <c r="E40" s="27">
        <f>'[1]цб'!E40+'[1]хг'!E40+'[1]лкто'!E40</f>
        <v>0</v>
      </c>
    </row>
    <row r="41" spans="1:5" ht="16.5" customHeight="1" hidden="1">
      <c r="A41" s="36" t="s">
        <v>47</v>
      </c>
      <c r="B41" s="31">
        <v>25020100</v>
      </c>
      <c r="C41" s="29"/>
      <c r="D41" s="27">
        <f>'[1]цб'!D41+'[1]хг'!D41+'[1]лкто'!D41</f>
        <v>0</v>
      </c>
      <c r="E41" s="27">
        <f>'[1]цб'!E41+'[1]хг'!E41+'[1]лкто'!E41</f>
        <v>0</v>
      </c>
    </row>
    <row r="42" spans="1:5" ht="16.5" customHeight="1" hidden="1">
      <c r="A42" s="36" t="s">
        <v>48</v>
      </c>
      <c r="B42" s="31">
        <v>25020200</v>
      </c>
      <c r="C42" s="29"/>
      <c r="D42" s="27">
        <f>'[1]цб'!D42+'[1]хг'!D42+'[1]лкто'!D42</f>
        <v>0</v>
      </c>
      <c r="E42" s="27">
        <f>'[1]цб'!E42+'[1]хг'!E42+'[1]лкто'!E42</f>
        <v>0</v>
      </c>
    </row>
    <row r="43" spans="1:5" ht="16.5" customHeight="1">
      <c r="A43" s="35" t="s">
        <v>49</v>
      </c>
      <c r="B43" s="31"/>
      <c r="C43" s="29" t="s">
        <v>37</v>
      </c>
      <c r="D43" s="27">
        <f>D45</f>
        <v>0</v>
      </c>
      <c r="E43" s="27">
        <f>SUM(C43:D43)</f>
        <v>0</v>
      </c>
    </row>
    <row r="44" spans="1:5" ht="16.5" customHeight="1">
      <c r="A44" s="28" t="s">
        <v>50</v>
      </c>
      <c r="B44" s="31"/>
      <c r="C44" s="29" t="s">
        <v>37</v>
      </c>
      <c r="D44" s="27">
        <v>0</v>
      </c>
      <c r="E44" s="27">
        <f>SUM(C44:D44)</f>
        <v>0</v>
      </c>
    </row>
    <row r="45" spans="1:5" ht="30.75" customHeight="1">
      <c r="A45" s="33" t="s">
        <v>51</v>
      </c>
      <c r="B45" s="31"/>
      <c r="C45" s="29" t="s">
        <v>37</v>
      </c>
      <c r="D45" s="27">
        <f>D46</f>
        <v>0</v>
      </c>
      <c r="E45" s="27">
        <f>SUM(C45:D45)</f>
        <v>0</v>
      </c>
    </row>
    <row r="46" spans="1:5" ht="27.75" customHeight="1" hidden="1">
      <c r="A46" s="37" t="s">
        <v>52</v>
      </c>
      <c r="B46" s="31">
        <v>602400</v>
      </c>
      <c r="C46" s="29" t="s">
        <v>37</v>
      </c>
      <c r="D46" s="27">
        <v>0</v>
      </c>
      <c r="E46" s="27">
        <f>SUM(C46:D46)</f>
        <v>0</v>
      </c>
    </row>
    <row r="47" spans="1:5" ht="16.5" customHeight="1">
      <c r="A47" s="116" t="s">
        <v>53</v>
      </c>
      <c r="B47" s="31"/>
      <c r="C47" s="29" t="s">
        <v>37</v>
      </c>
      <c r="D47" s="27">
        <v>0</v>
      </c>
      <c r="E47" s="27">
        <f>SUM(C47:D47)</f>
        <v>0</v>
      </c>
    </row>
    <row r="48" spans="1:5" ht="16.5" customHeight="1">
      <c r="A48" s="117"/>
      <c r="B48" s="31"/>
      <c r="C48" s="29" t="s">
        <v>37</v>
      </c>
      <c r="D48" s="38" t="s">
        <v>54</v>
      </c>
      <c r="E48" s="38" t="s">
        <v>54</v>
      </c>
    </row>
    <row r="49" spans="1:5" ht="15.75">
      <c r="A49" s="26" t="s">
        <v>55</v>
      </c>
      <c r="B49" s="31" t="s">
        <v>37</v>
      </c>
      <c r="C49" s="27">
        <f>C50+C85</f>
        <v>5949204</v>
      </c>
      <c r="D49" s="27">
        <f>D50+D85</f>
        <v>0</v>
      </c>
      <c r="E49" s="27">
        <f>SUM(C49:D49)</f>
        <v>5949204</v>
      </c>
    </row>
    <row r="50" spans="1:5" ht="15">
      <c r="A50" s="39" t="s">
        <v>56</v>
      </c>
      <c r="B50" s="31">
        <v>2000</v>
      </c>
      <c r="C50" s="27">
        <f>C52+C55+C56+C73+C76+C80+C84</f>
        <v>5949204</v>
      </c>
      <c r="D50" s="27">
        <f>D52+D55+D56+D73+D76+D80+D84</f>
        <v>0</v>
      </c>
      <c r="E50" s="27">
        <f aca="true" t="shared" si="0" ref="E50:E68">C50+D50</f>
        <v>5949204</v>
      </c>
    </row>
    <row r="51" spans="1:5" ht="15">
      <c r="A51" s="53" t="s">
        <v>57</v>
      </c>
      <c r="B51" s="31">
        <v>2100</v>
      </c>
      <c r="C51" s="27">
        <f>C52+C55</f>
        <v>5402452</v>
      </c>
      <c r="D51" s="27">
        <f>D52+D55</f>
        <v>0</v>
      </c>
      <c r="E51" s="27">
        <f t="shared" si="0"/>
        <v>5402452</v>
      </c>
    </row>
    <row r="52" spans="1:5" ht="15">
      <c r="A52" s="28" t="s">
        <v>58</v>
      </c>
      <c r="B52" s="31">
        <v>2110</v>
      </c>
      <c r="C52" s="27">
        <f>C53+C54</f>
        <v>4428236</v>
      </c>
      <c r="D52" s="27">
        <f>D53+D54</f>
        <v>0</v>
      </c>
      <c r="E52" s="27">
        <f t="shared" si="0"/>
        <v>4428236</v>
      </c>
    </row>
    <row r="53" spans="1:5" ht="15">
      <c r="A53" s="28" t="s">
        <v>59</v>
      </c>
      <c r="B53" s="31">
        <v>2111</v>
      </c>
      <c r="C53" s="27">
        <f>'[1]цб'!C53+'[1]хг'!C53+'[1]лкто'!C53</f>
        <v>4428236</v>
      </c>
      <c r="D53" s="27">
        <f>'[1]цб'!D53+'[1]хг'!D53+'[1]лкто'!D53</f>
        <v>0</v>
      </c>
      <c r="E53" s="27">
        <f t="shared" si="0"/>
        <v>4428236</v>
      </c>
    </row>
    <row r="54" spans="1:5" ht="15">
      <c r="A54" s="28" t="s">
        <v>60</v>
      </c>
      <c r="B54" s="31">
        <v>2112</v>
      </c>
      <c r="C54" s="27">
        <f>'[1]цб'!C54+'[1]хг'!C54+'[1]лкто'!C54</f>
        <v>0</v>
      </c>
      <c r="D54" s="27">
        <f>'[1]цб'!D54+'[1]хг'!D54+'[1]лкто'!D54</f>
        <v>0</v>
      </c>
      <c r="E54" s="27">
        <f t="shared" si="0"/>
        <v>0</v>
      </c>
    </row>
    <row r="55" spans="1:5" ht="15">
      <c r="A55" s="28" t="s">
        <v>61</v>
      </c>
      <c r="B55" s="31">
        <v>2120</v>
      </c>
      <c r="C55" s="27">
        <f>'[1]цб'!C55+'[1]хг'!C55+'[1]лкто'!C55</f>
        <v>974216</v>
      </c>
      <c r="D55" s="27">
        <f>'[1]цб'!D55+'[1]хг'!D55+'[1]лкто'!D55</f>
        <v>0</v>
      </c>
      <c r="E55" s="27">
        <f t="shared" si="0"/>
        <v>974216</v>
      </c>
    </row>
    <row r="56" spans="1:5" ht="15">
      <c r="A56" s="33" t="s">
        <v>62</v>
      </c>
      <c r="B56" s="31">
        <v>2200</v>
      </c>
      <c r="C56" s="27">
        <f>C57+C58+C59+C60+C61+C62+C63+C70</f>
        <v>546752</v>
      </c>
      <c r="D56" s="27">
        <f>D57+D58+D59+D60+D61+D62+D63+D70</f>
        <v>0</v>
      </c>
      <c r="E56" s="27">
        <f t="shared" si="0"/>
        <v>546752</v>
      </c>
    </row>
    <row r="57" spans="1:5" ht="15">
      <c r="A57" s="33" t="s">
        <v>63</v>
      </c>
      <c r="B57" s="31">
        <v>2210</v>
      </c>
      <c r="C57" s="27">
        <f>'[1]цб'!C57+'[1]хг'!C57+'[1]лкто'!C57</f>
        <v>74201</v>
      </c>
      <c r="D57" s="27">
        <f>'[1]цб'!D57+'[1]хг'!D57+'[1]лкто'!D57</f>
        <v>0</v>
      </c>
      <c r="E57" s="27">
        <f t="shared" si="0"/>
        <v>74201</v>
      </c>
    </row>
    <row r="58" spans="1:5" ht="14.25" customHeight="1">
      <c r="A58" s="28" t="s">
        <v>64</v>
      </c>
      <c r="B58" s="31">
        <v>2220</v>
      </c>
      <c r="C58" s="27">
        <f>'[1]цб'!C58+'[1]хг'!C58+'[1]лкто'!C58</f>
        <v>0</v>
      </c>
      <c r="D58" s="27">
        <f>'[1]цб'!D58+'[1]хг'!D58+'[1]лкто'!D58</f>
        <v>0</v>
      </c>
      <c r="E58" s="27">
        <f t="shared" si="0"/>
        <v>0</v>
      </c>
    </row>
    <row r="59" spans="1:5" ht="15">
      <c r="A59" s="28" t="s">
        <v>65</v>
      </c>
      <c r="B59" s="31">
        <v>2230</v>
      </c>
      <c r="C59" s="27">
        <f>'[1]цб'!C59+'[1]хг'!C59+'[1]лкто'!C59</f>
        <v>0</v>
      </c>
      <c r="D59" s="27">
        <f>'[1]цб'!D59+'[1]хг'!D59+'[1]лкто'!D59</f>
        <v>0</v>
      </c>
      <c r="E59" s="27">
        <f t="shared" si="0"/>
        <v>0</v>
      </c>
    </row>
    <row r="60" spans="1:5" ht="15">
      <c r="A60" s="28" t="s">
        <v>66</v>
      </c>
      <c r="B60" s="31">
        <v>2240</v>
      </c>
      <c r="C60" s="27">
        <f>'[1]цб'!C60+'[1]хг'!C60+'[1]лкто'!C60</f>
        <v>181063</v>
      </c>
      <c r="D60" s="27">
        <f>'[1]цб'!D60+'[1]хг'!D60+'[1]лкто'!D60</f>
        <v>0</v>
      </c>
      <c r="E60" s="27">
        <f t="shared" si="0"/>
        <v>181063</v>
      </c>
    </row>
    <row r="61" spans="1:5" ht="14.25" customHeight="1">
      <c r="A61" s="28" t="s">
        <v>67</v>
      </c>
      <c r="B61" s="31">
        <v>2250</v>
      </c>
      <c r="C61" s="27">
        <f>'[1]цб'!C61+'[1]хг'!C61+'[1]лкто'!C61</f>
        <v>0</v>
      </c>
      <c r="D61" s="27">
        <f>'[1]цб'!D61+'[1]хг'!D61+'[1]лкто'!D61</f>
        <v>0</v>
      </c>
      <c r="E61" s="27">
        <f t="shared" si="0"/>
        <v>0</v>
      </c>
    </row>
    <row r="62" spans="1:5" ht="15">
      <c r="A62" s="33" t="s">
        <v>68</v>
      </c>
      <c r="B62" s="31">
        <v>2260</v>
      </c>
      <c r="C62" s="27">
        <f>'[1]цб'!C62+'[1]хг'!C62+'[1]лкто'!C62</f>
        <v>0</v>
      </c>
      <c r="D62" s="27">
        <f>'[1]цб'!D62+'[1]хг'!D62+'[1]лкто'!D62</f>
        <v>0</v>
      </c>
      <c r="E62" s="27">
        <f t="shared" si="0"/>
        <v>0</v>
      </c>
    </row>
    <row r="63" spans="1:5" ht="15">
      <c r="A63" s="28" t="s">
        <v>69</v>
      </c>
      <c r="B63" s="31">
        <v>2270</v>
      </c>
      <c r="C63" s="27">
        <f>SUM(C64:C68)</f>
        <v>291488</v>
      </c>
      <c r="D63" s="27">
        <f>SUM(D64:D68)</f>
        <v>0</v>
      </c>
      <c r="E63" s="27">
        <f t="shared" si="0"/>
        <v>291488</v>
      </c>
    </row>
    <row r="64" spans="1:5" ht="15">
      <c r="A64" s="28" t="s">
        <v>70</v>
      </c>
      <c r="B64" s="31">
        <v>2271</v>
      </c>
      <c r="C64" s="27">
        <f>'[1]цб'!C64+'[1]хг'!C64+'[1]лкто'!C64</f>
        <v>181592</v>
      </c>
      <c r="D64" s="27">
        <f>'[1]цб'!D64+'[1]хг'!D64+'[1]лкто'!D64</f>
        <v>0</v>
      </c>
      <c r="E64" s="27">
        <f t="shared" si="0"/>
        <v>181592</v>
      </c>
    </row>
    <row r="65" spans="1:5" ht="15">
      <c r="A65" s="28" t="s">
        <v>71</v>
      </c>
      <c r="B65" s="31">
        <v>2272</v>
      </c>
      <c r="C65" s="27">
        <f>'[1]цб'!C65+'[1]хг'!C65+'[1]лкто'!C65</f>
        <v>20832</v>
      </c>
      <c r="D65" s="27">
        <f>'[1]цб'!D65+'[1]хг'!D65+'[1]лкто'!D65</f>
        <v>0</v>
      </c>
      <c r="E65" s="27">
        <f t="shared" si="0"/>
        <v>20832</v>
      </c>
    </row>
    <row r="66" spans="1:5" ht="15">
      <c r="A66" s="28" t="s">
        <v>72</v>
      </c>
      <c r="B66" s="31">
        <v>2273</v>
      </c>
      <c r="C66" s="27">
        <f>'[1]цб'!C66+'[1]хг'!C66+'[1]лкто'!C66</f>
        <v>83035</v>
      </c>
      <c r="D66" s="27">
        <f>'[1]цб'!D66+'[1]хг'!D66+'[1]лкто'!D66</f>
        <v>0</v>
      </c>
      <c r="E66" s="27">
        <f t="shared" si="0"/>
        <v>83035</v>
      </c>
    </row>
    <row r="67" spans="1:5" ht="15">
      <c r="A67" s="28" t="s">
        <v>73</v>
      </c>
      <c r="B67" s="31">
        <v>2274</v>
      </c>
      <c r="C67" s="27">
        <f>'[1]цб'!C67+'[1]хг'!C67+'[1]лкто'!C67</f>
        <v>0</v>
      </c>
      <c r="D67" s="27">
        <f>'[1]цб'!D67+'[1]хг'!D67+'[1]лкто'!D67</f>
        <v>0</v>
      </c>
      <c r="E67" s="27">
        <f t="shared" si="0"/>
        <v>0</v>
      </c>
    </row>
    <row r="68" spans="1:5" ht="15">
      <c r="A68" s="28" t="s">
        <v>74</v>
      </c>
      <c r="B68" s="31">
        <v>2275</v>
      </c>
      <c r="C68" s="27">
        <f>'[1]цб'!C68+'[1]хг'!C68+'[1]лкто'!C68</f>
        <v>6029</v>
      </c>
      <c r="D68" s="27">
        <f>'[1]цб'!D68+'[1]хг'!D68+'[1]лкто'!D68</f>
        <v>0</v>
      </c>
      <c r="E68" s="27">
        <f t="shared" si="0"/>
        <v>6029</v>
      </c>
    </row>
    <row r="69" spans="1:5" ht="15">
      <c r="A69" s="28" t="s">
        <v>75</v>
      </c>
      <c r="B69" s="31">
        <v>2276</v>
      </c>
      <c r="C69" s="27">
        <f>'[1]цб'!C69+'[1]хг'!C69+'[1]лкто'!C69</f>
        <v>0</v>
      </c>
      <c r="D69" s="27">
        <f>'[1]цб'!D69+'[1]хг'!D69+'[1]лкто'!D69</f>
        <v>0</v>
      </c>
      <c r="E69" s="27"/>
    </row>
    <row r="70" spans="1:5" ht="26.25">
      <c r="A70" s="33" t="s">
        <v>76</v>
      </c>
      <c r="B70" s="31">
        <v>2280</v>
      </c>
      <c r="C70" s="27">
        <f>SUM(C71:C72)</f>
        <v>0</v>
      </c>
      <c r="D70" s="27">
        <f>SUM(D71:D72)</f>
        <v>0</v>
      </c>
      <c r="E70" s="27">
        <f aca="true" t="shared" si="1" ref="E70:E110">C70+D70</f>
        <v>0</v>
      </c>
    </row>
    <row r="71" spans="1:5" ht="26.25">
      <c r="A71" s="33" t="s">
        <v>77</v>
      </c>
      <c r="B71" s="31">
        <v>2281</v>
      </c>
      <c r="C71" s="27">
        <f>'[1]цб'!C71+'[1]хг'!C71+'[1]лкто'!C71</f>
        <v>0</v>
      </c>
      <c r="D71" s="27">
        <f>'[1]цб'!D71+'[1]хг'!D71+'[1]лкто'!D71</f>
        <v>0</v>
      </c>
      <c r="E71" s="27">
        <f t="shared" si="1"/>
        <v>0</v>
      </c>
    </row>
    <row r="72" spans="1:5" ht="26.25">
      <c r="A72" s="33" t="s">
        <v>78</v>
      </c>
      <c r="B72" s="31">
        <v>2282</v>
      </c>
      <c r="C72" s="27">
        <f>'[1]цб'!C72+'[1]хг'!C72+'[1]лкто'!C72</f>
        <v>0</v>
      </c>
      <c r="D72" s="27">
        <f>'[1]цб'!D72+'[1]хг'!D72+'[1]лкто'!D72</f>
        <v>0</v>
      </c>
      <c r="E72" s="27">
        <f t="shared" si="1"/>
        <v>0</v>
      </c>
    </row>
    <row r="73" spans="1:5" ht="15">
      <c r="A73" s="33" t="s">
        <v>79</v>
      </c>
      <c r="B73" s="31">
        <v>2400</v>
      </c>
      <c r="C73" s="27">
        <f>SUM(C74:C75)</f>
        <v>0</v>
      </c>
      <c r="D73" s="27">
        <f>SUM(D74:D75)</f>
        <v>0</v>
      </c>
      <c r="E73" s="27">
        <f t="shared" si="1"/>
        <v>0</v>
      </c>
    </row>
    <row r="74" spans="1:5" ht="15">
      <c r="A74" s="33" t="s">
        <v>80</v>
      </c>
      <c r="B74" s="31">
        <v>2410</v>
      </c>
      <c r="C74" s="27">
        <f>'[1]цб'!C74+'[1]хг'!C74+'[1]лкто'!C74</f>
        <v>0</v>
      </c>
      <c r="D74" s="27">
        <f>'[1]цб'!D74+'[1]хг'!D74+'[1]лкто'!D74</f>
        <v>0</v>
      </c>
      <c r="E74" s="27">
        <f t="shared" si="1"/>
        <v>0</v>
      </c>
    </row>
    <row r="75" spans="1:5" ht="15">
      <c r="A75" s="33" t="s">
        <v>81</v>
      </c>
      <c r="B75" s="31">
        <v>2420</v>
      </c>
      <c r="C75" s="27">
        <f>'[1]цб'!C75+'[1]хг'!C75+'[1]лкто'!C75</f>
        <v>0</v>
      </c>
      <c r="D75" s="27">
        <f>'[1]цб'!D75+'[1]хг'!D75+'[1]лкто'!D75</f>
        <v>0</v>
      </c>
      <c r="E75" s="27">
        <f t="shared" si="1"/>
        <v>0</v>
      </c>
    </row>
    <row r="76" spans="1:5" ht="15">
      <c r="A76" s="33" t="s">
        <v>82</v>
      </c>
      <c r="B76" s="31">
        <v>2600</v>
      </c>
      <c r="C76" s="27">
        <f>SUM(C77:C79)</f>
        <v>0</v>
      </c>
      <c r="D76" s="27">
        <f>SUM(D77:D79)</f>
        <v>0</v>
      </c>
      <c r="E76" s="27">
        <f t="shared" si="1"/>
        <v>0</v>
      </c>
    </row>
    <row r="77" spans="1:5" ht="15">
      <c r="A77" s="33" t="s">
        <v>83</v>
      </c>
      <c r="B77" s="31">
        <v>2610</v>
      </c>
      <c r="C77" s="27">
        <f>'[1]цб'!C77+'[1]хг'!C77+'[1]лкто'!C77</f>
        <v>0</v>
      </c>
      <c r="D77" s="27">
        <f>'[1]цб'!D77+'[1]хг'!D77+'[1]лкто'!D77</f>
        <v>0</v>
      </c>
      <c r="E77" s="27">
        <f t="shared" si="1"/>
        <v>0</v>
      </c>
    </row>
    <row r="78" spans="1:5" ht="27" customHeight="1">
      <c r="A78" s="33" t="s">
        <v>84</v>
      </c>
      <c r="B78" s="31">
        <v>2620</v>
      </c>
      <c r="C78" s="27">
        <f>'[1]цб'!C78+'[1]хг'!C78+'[1]лкто'!C78</f>
        <v>0</v>
      </c>
      <c r="D78" s="27">
        <f>'[1]цб'!D78+'[1]хг'!D78+'[1]лкто'!D78</f>
        <v>0</v>
      </c>
      <c r="E78" s="27">
        <f t="shared" si="1"/>
        <v>0</v>
      </c>
    </row>
    <row r="79" spans="1:5" ht="15">
      <c r="A79" s="33" t="s">
        <v>85</v>
      </c>
      <c r="B79" s="31">
        <v>2630</v>
      </c>
      <c r="C79" s="27">
        <f>'[1]цб'!C79+'[1]хг'!C79+'[1]лкто'!C79</f>
        <v>0</v>
      </c>
      <c r="D79" s="27">
        <f>'[1]цб'!D79+'[1]хг'!D79+'[1]лкто'!D79</f>
        <v>0</v>
      </c>
      <c r="E79" s="27">
        <f t="shared" si="1"/>
        <v>0</v>
      </c>
    </row>
    <row r="80" spans="1:5" ht="15">
      <c r="A80" s="28" t="s">
        <v>86</v>
      </c>
      <c r="B80" s="31">
        <v>2700</v>
      </c>
      <c r="C80" s="27">
        <f>SUM(C81:C83)</f>
        <v>0</v>
      </c>
      <c r="D80" s="27">
        <f>SUM(D81:D83)</f>
        <v>0</v>
      </c>
      <c r="E80" s="27">
        <f t="shared" si="1"/>
        <v>0</v>
      </c>
    </row>
    <row r="81" spans="1:5" ht="15">
      <c r="A81" s="28" t="s">
        <v>87</v>
      </c>
      <c r="B81" s="31">
        <v>2710</v>
      </c>
      <c r="C81" s="27">
        <f>'[1]цб'!C81+'[1]хг'!C81+'[1]лкто'!C81</f>
        <v>0</v>
      </c>
      <c r="D81" s="27">
        <f>'[1]цб'!D81+'[1]хг'!D81+'[1]лкто'!D81</f>
        <v>0</v>
      </c>
      <c r="E81" s="27">
        <f t="shared" si="1"/>
        <v>0</v>
      </c>
    </row>
    <row r="82" spans="1:5" ht="15">
      <c r="A82" s="28" t="s">
        <v>88</v>
      </c>
      <c r="B82" s="31">
        <v>2720</v>
      </c>
      <c r="C82" s="27">
        <f>'[1]цб'!C82+'[1]хг'!C82+'[1]лкто'!C82</f>
        <v>0</v>
      </c>
      <c r="D82" s="27">
        <f>'[1]цб'!D82+'[1]хг'!D82+'[1]лкто'!D82</f>
        <v>0</v>
      </c>
      <c r="E82" s="27">
        <f t="shared" si="1"/>
        <v>0</v>
      </c>
    </row>
    <row r="83" spans="1:5" ht="15">
      <c r="A83" s="28" t="s">
        <v>89</v>
      </c>
      <c r="B83" s="31">
        <v>2730</v>
      </c>
      <c r="C83" s="27">
        <f>'[1]цб'!C83+'[1]хг'!C83+'[1]лкто'!C83</f>
        <v>0</v>
      </c>
      <c r="D83" s="27">
        <f>'[1]цб'!D83+'[1]хг'!D83+'[1]лкто'!D83</f>
        <v>0</v>
      </c>
      <c r="E83" s="27">
        <f t="shared" si="1"/>
        <v>0</v>
      </c>
    </row>
    <row r="84" spans="1:5" ht="15">
      <c r="A84" s="28" t="s">
        <v>90</v>
      </c>
      <c r="B84" s="31">
        <v>2800</v>
      </c>
      <c r="C84" s="27">
        <f>'[1]цб'!C84+'[1]хг'!C84+'[1]лкто'!C84</f>
        <v>0</v>
      </c>
      <c r="D84" s="27">
        <f>'[1]цб'!D84+'[1]хг'!D84+'[1]лкто'!D84</f>
        <v>0</v>
      </c>
      <c r="E84" s="27">
        <f t="shared" si="1"/>
        <v>0</v>
      </c>
    </row>
    <row r="85" spans="1:5" ht="15">
      <c r="A85" s="39" t="s">
        <v>91</v>
      </c>
      <c r="B85" s="31">
        <v>3000</v>
      </c>
      <c r="C85" s="27">
        <f>C86+C100</f>
        <v>0</v>
      </c>
      <c r="D85" s="27">
        <f>D86+D100</f>
        <v>0</v>
      </c>
      <c r="E85" s="27">
        <f t="shared" si="1"/>
        <v>0</v>
      </c>
    </row>
    <row r="86" spans="1:5" ht="15">
      <c r="A86" s="28" t="s">
        <v>92</v>
      </c>
      <c r="B86" s="31">
        <v>3100</v>
      </c>
      <c r="C86" s="27">
        <f>C87+C88+C91+C94+C98+C99</f>
        <v>0</v>
      </c>
      <c r="D86" s="27">
        <f>D87+D88+D91+D94+D98+D99</f>
        <v>0</v>
      </c>
      <c r="E86" s="27">
        <f t="shared" si="1"/>
        <v>0</v>
      </c>
    </row>
    <row r="87" spans="1:5" ht="15">
      <c r="A87" s="33" t="s">
        <v>93</v>
      </c>
      <c r="B87" s="31">
        <v>3110</v>
      </c>
      <c r="C87" s="27">
        <f>'[1]цб'!C87+'[1]хг'!C87+'[1]лкто'!C87</f>
        <v>0</v>
      </c>
      <c r="D87" s="27">
        <f>'[1]цб'!D87+'[1]хг'!D87+'[1]лкто'!D87</f>
        <v>0</v>
      </c>
      <c r="E87" s="27">
        <f t="shared" si="1"/>
        <v>0</v>
      </c>
    </row>
    <row r="88" spans="1:5" ht="15">
      <c r="A88" s="28" t="s">
        <v>94</v>
      </c>
      <c r="B88" s="31">
        <v>3120</v>
      </c>
      <c r="C88" s="27">
        <f>'[1]цб'!C88+'[1]хг'!C88+'[1]лкто'!C88</f>
        <v>0</v>
      </c>
      <c r="D88" s="27">
        <f>'[1]цб'!D88+'[1]хг'!D88+'[1]лкто'!D88</f>
        <v>0</v>
      </c>
      <c r="E88" s="27">
        <f t="shared" si="1"/>
        <v>0</v>
      </c>
    </row>
    <row r="89" spans="1:5" ht="15">
      <c r="A89" s="28" t="s">
        <v>95</v>
      </c>
      <c r="B89" s="31">
        <v>3121</v>
      </c>
      <c r="C89" s="27">
        <f>'[1]цб'!C89+'[1]хг'!C89+'[1]лкто'!C89</f>
        <v>0</v>
      </c>
      <c r="D89" s="27">
        <f>'[1]цб'!D89+'[1]хг'!D89+'[1]лкто'!D89</f>
        <v>0</v>
      </c>
      <c r="E89" s="27">
        <f t="shared" si="1"/>
        <v>0</v>
      </c>
    </row>
    <row r="90" spans="1:5" ht="15">
      <c r="A90" s="28" t="s">
        <v>96</v>
      </c>
      <c r="B90" s="31">
        <v>3122</v>
      </c>
      <c r="C90" s="27">
        <f>'[1]цб'!C90+'[1]хг'!C90+'[1]лкто'!C90</f>
        <v>0</v>
      </c>
      <c r="D90" s="27">
        <f>'[1]цб'!D90+'[1]хг'!D90+'[1]лкто'!D90</f>
        <v>0</v>
      </c>
      <c r="E90" s="27">
        <f t="shared" si="1"/>
        <v>0</v>
      </c>
    </row>
    <row r="91" spans="1:5" ht="15">
      <c r="A91" s="28" t="s">
        <v>97</v>
      </c>
      <c r="B91" s="31">
        <v>3130</v>
      </c>
      <c r="C91" s="27">
        <f>SUM(C92:C93)</f>
        <v>0</v>
      </c>
      <c r="D91" s="27">
        <f>SUM(D92:D93)</f>
        <v>0</v>
      </c>
      <c r="E91" s="27">
        <f t="shared" si="1"/>
        <v>0</v>
      </c>
    </row>
    <row r="92" spans="1:5" ht="15">
      <c r="A92" s="28" t="s">
        <v>98</v>
      </c>
      <c r="B92" s="31">
        <v>3131</v>
      </c>
      <c r="C92" s="27">
        <v>0</v>
      </c>
      <c r="D92" s="27">
        <v>0</v>
      </c>
      <c r="E92" s="27">
        <f t="shared" si="1"/>
        <v>0</v>
      </c>
    </row>
    <row r="93" spans="1:5" ht="15">
      <c r="A93" s="28" t="s">
        <v>99</v>
      </c>
      <c r="B93" s="31">
        <v>3132</v>
      </c>
      <c r="C93" s="27">
        <v>0</v>
      </c>
      <c r="D93" s="27">
        <v>0</v>
      </c>
      <c r="E93" s="27">
        <f t="shared" si="1"/>
        <v>0</v>
      </c>
    </row>
    <row r="94" spans="1:5" ht="15">
      <c r="A94" s="28" t="s">
        <v>100</v>
      </c>
      <c r="B94" s="31">
        <v>3140</v>
      </c>
      <c r="C94" s="27">
        <f>SUM(C95:C97)</f>
        <v>0</v>
      </c>
      <c r="D94" s="27">
        <f>SUM(D95:D97)</f>
        <v>0</v>
      </c>
      <c r="E94" s="27">
        <f t="shared" si="1"/>
        <v>0</v>
      </c>
    </row>
    <row r="95" spans="1:5" ht="15">
      <c r="A95" s="28" t="s">
        <v>101</v>
      </c>
      <c r="B95" s="31">
        <v>3141</v>
      </c>
      <c r="C95" s="27">
        <v>0</v>
      </c>
      <c r="D95" s="27">
        <v>0</v>
      </c>
      <c r="E95" s="27">
        <f t="shared" si="1"/>
        <v>0</v>
      </c>
    </row>
    <row r="96" spans="1:5" ht="15">
      <c r="A96" s="28" t="s">
        <v>102</v>
      </c>
      <c r="B96" s="31">
        <v>3142</v>
      </c>
      <c r="C96" s="27">
        <v>0</v>
      </c>
      <c r="D96" s="27">
        <v>0</v>
      </c>
      <c r="E96" s="27">
        <f t="shared" si="1"/>
        <v>0</v>
      </c>
    </row>
    <row r="97" spans="1:5" ht="15">
      <c r="A97" s="28" t="s">
        <v>103</v>
      </c>
      <c r="B97" s="31">
        <v>3143</v>
      </c>
      <c r="C97" s="27">
        <v>0</v>
      </c>
      <c r="D97" s="27">
        <v>0</v>
      </c>
      <c r="E97" s="27">
        <f t="shared" si="1"/>
        <v>0</v>
      </c>
    </row>
    <row r="98" spans="1:5" ht="15">
      <c r="A98" s="52" t="s">
        <v>104</v>
      </c>
      <c r="B98" s="31">
        <v>3150</v>
      </c>
      <c r="C98" s="27">
        <v>0</v>
      </c>
      <c r="D98" s="27">
        <v>0</v>
      </c>
      <c r="E98" s="27">
        <f t="shared" si="1"/>
        <v>0</v>
      </c>
    </row>
    <row r="99" spans="1:5" ht="15">
      <c r="A99" s="52" t="s">
        <v>105</v>
      </c>
      <c r="B99" s="31">
        <v>3160</v>
      </c>
      <c r="C99" s="27">
        <v>0</v>
      </c>
      <c r="D99" s="27">
        <v>0</v>
      </c>
      <c r="E99" s="27">
        <f t="shared" si="1"/>
        <v>0</v>
      </c>
    </row>
    <row r="100" spans="1:5" ht="15">
      <c r="A100" s="53" t="s">
        <v>106</v>
      </c>
      <c r="B100" s="31">
        <v>3200</v>
      </c>
      <c r="C100" s="27">
        <f>SUM(C101:C104)</f>
        <v>0</v>
      </c>
      <c r="D100" s="27">
        <f>SUM(D101:D104)</f>
        <v>0</v>
      </c>
      <c r="E100" s="27">
        <f t="shared" si="1"/>
        <v>0</v>
      </c>
    </row>
    <row r="101" spans="1:5" ht="15">
      <c r="A101" s="33" t="s">
        <v>107</v>
      </c>
      <c r="B101" s="31">
        <v>3210</v>
      </c>
      <c r="C101" s="27">
        <v>0</v>
      </c>
      <c r="D101" s="27">
        <v>0</v>
      </c>
      <c r="E101" s="27">
        <f t="shared" si="1"/>
        <v>0</v>
      </c>
    </row>
    <row r="102" spans="1:5" ht="15">
      <c r="A102" s="33" t="s">
        <v>108</v>
      </c>
      <c r="B102" s="31">
        <v>3220</v>
      </c>
      <c r="C102" s="27">
        <v>0</v>
      </c>
      <c r="D102" s="27">
        <v>0</v>
      </c>
      <c r="E102" s="27">
        <f t="shared" si="1"/>
        <v>0</v>
      </c>
    </row>
    <row r="103" spans="1:5" ht="26.25">
      <c r="A103" s="33" t="s">
        <v>109</v>
      </c>
      <c r="B103" s="31">
        <v>3230</v>
      </c>
      <c r="C103" s="27">
        <v>0</v>
      </c>
      <c r="D103" s="27">
        <v>0</v>
      </c>
      <c r="E103" s="27">
        <f t="shared" si="1"/>
        <v>0</v>
      </c>
    </row>
    <row r="104" spans="1:5" ht="15">
      <c r="A104" s="28" t="s">
        <v>110</v>
      </c>
      <c r="B104" s="25">
        <v>3240</v>
      </c>
      <c r="C104" s="27">
        <v>0</v>
      </c>
      <c r="D104" s="27">
        <v>0</v>
      </c>
      <c r="E104" s="27">
        <f t="shared" si="1"/>
        <v>0</v>
      </c>
    </row>
    <row r="105" spans="1:5" ht="15">
      <c r="A105" s="39" t="s">
        <v>111</v>
      </c>
      <c r="B105" s="25">
        <v>4110</v>
      </c>
      <c r="C105" s="27">
        <f>SUM(C106:C108)</f>
        <v>0</v>
      </c>
      <c r="D105" s="27">
        <f>SUM(D106:D108)</f>
        <v>0</v>
      </c>
      <c r="E105" s="27">
        <f t="shared" si="1"/>
        <v>0</v>
      </c>
    </row>
    <row r="106" spans="1:5" ht="14.25" customHeight="1">
      <c r="A106" s="28" t="s">
        <v>112</v>
      </c>
      <c r="B106" s="25">
        <v>4111</v>
      </c>
      <c r="C106" s="27">
        <v>0</v>
      </c>
      <c r="D106" s="27">
        <v>0</v>
      </c>
      <c r="E106" s="27">
        <f t="shared" si="1"/>
        <v>0</v>
      </c>
    </row>
    <row r="107" spans="1:5" ht="16.5" customHeight="1">
      <c r="A107" s="28" t="s">
        <v>113</v>
      </c>
      <c r="B107" s="25">
        <v>4112</v>
      </c>
      <c r="C107" s="27">
        <v>0</v>
      </c>
      <c r="D107" s="27">
        <v>0</v>
      </c>
      <c r="E107" s="27">
        <f t="shared" si="1"/>
        <v>0</v>
      </c>
    </row>
    <row r="108" spans="1:5" ht="16.5" customHeight="1">
      <c r="A108" s="28" t="s">
        <v>114</v>
      </c>
      <c r="B108" s="25">
        <v>4113</v>
      </c>
      <c r="C108" s="27">
        <v>0</v>
      </c>
      <c r="D108" s="27">
        <v>0</v>
      </c>
      <c r="E108" s="27">
        <f t="shared" si="1"/>
        <v>0</v>
      </c>
    </row>
    <row r="109" spans="1:5" ht="15">
      <c r="A109" s="39" t="s">
        <v>115</v>
      </c>
      <c r="B109" s="25">
        <v>4210</v>
      </c>
      <c r="C109" s="27">
        <v>0</v>
      </c>
      <c r="D109" s="27">
        <v>0</v>
      </c>
      <c r="E109" s="27">
        <f t="shared" si="1"/>
        <v>0</v>
      </c>
    </row>
    <row r="110" spans="1:5" ht="15">
      <c r="A110" s="53" t="s">
        <v>116</v>
      </c>
      <c r="B110" s="31">
        <v>9000</v>
      </c>
      <c r="C110" s="27">
        <v>0</v>
      </c>
      <c r="D110" s="27">
        <v>0</v>
      </c>
      <c r="E110" s="27">
        <f t="shared" si="1"/>
        <v>0</v>
      </c>
    </row>
    <row r="111" spans="1:3" ht="15.75">
      <c r="A111" s="4"/>
      <c r="B111" s="57"/>
      <c r="C111" s="4"/>
    </row>
    <row r="112" ht="15.75">
      <c r="A112" s="4" t="s">
        <v>117</v>
      </c>
    </row>
    <row r="113" spans="1:4" ht="15.75">
      <c r="A113" s="4" t="s">
        <v>118</v>
      </c>
      <c r="B113" s="12"/>
      <c r="C113" s="4"/>
      <c r="D113" s="56" t="s">
        <v>119</v>
      </c>
    </row>
    <row r="114" spans="1:4" ht="15.75">
      <c r="A114" s="4"/>
      <c r="B114" s="13" t="s">
        <v>12</v>
      </c>
      <c r="C114" s="4"/>
      <c r="D114" s="13" t="s">
        <v>13</v>
      </c>
    </row>
    <row r="115" spans="1:4" ht="15.75">
      <c r="A115" s="4"/>
      <c r="B115" s="57"/>
      <c r="C115" s="4"/>
      <c r="D115" s="58"/>
    </row>
    <row r="116" spans="1:4" ht="15.75">
      <c r="A116" s="4" t="s">
        <v>120</v>
      </c>
      <c r="B116" s="59"/>
      <c r="C116" s="4"/>
      <c r="D116" s="56" t="s">
        <v>121</v>
      </c>
    </row>
    <row r="117" spans="1:4" ht="15.75">
      <c r="A117" s="4"/>
      <c r="B117" s="13" t="s">
        <v>12</v>
      </c>
      <c r="C117" s="4"/>
      <c r="D117" s="13" t="s">
        <v>13</v>
      </c>
    </row>
    <row r="118" spans="1:3" ht="15.75">
      <c r="A118" s="4"/>
      <c r="B118" s="4"/>
      <c r="C118" s="4"/>
    </row>
    <row r="119" spans="1:4" ht="15.75">
      <c r="A119" s="10"/>
      <c r="B119" s="110"/>
      <c r="C119" s="111"/>
      <c r="D119" s="111"/>
    </row>
    <row r="120" spans="1:4" ht="15">
      <c r="A120" s="13" t="s">
        <v>14</v>
      </c>
      <c r="B120" s="112"/>
      <c r="C120" s="112"/>
      <c r="D120" s="112"/>
    </row>
    <row r="122" ht="15">
      <c r="A122" s="1" t="s">
        <v>122</v>
      </c>
    </row>
    <row r="126" spans="1:5" ht="34.5" customHeight="1">
      <c r="A126" s="106"/>
      <c r="B126" s="106"/>
      <c r="C126" s="106"/>
      <c r="D126" s="106"/>
      <c r="E126" s="106"/>
    </row>
    <row r="127" spans="1:5" ht="15">
      <c r="A127" s="107" t="s">
        <v>123</v>
      </c>
      <c r="B127" s="107"/>
      <c r="C127" s="107"/>
      <c r="D127" s="107"/>
      <c r="E127" s="107"/>
    </row>
    <row r="128" spans="1:5" ht="31.5" customHeight="1">
      <c r="A128" s="106" t="s">
        <v>124</v>
      </c>
      <c r="B128" s="106"/>
      <c r="C128" s="106"/>
      <c r="D128" s="106"/>
      <c r="E128" s="106"/>
    </row>
  </sheetData>
  <sheetProtection/>
  <mergeCells count="27">
    <mergeCell ref="C10:E10"/>
    <mergeCell ref="A18:E18"/>
    <mergeCell ref="A21:E21"/>
    <mergeCell ref="C23:E23"/>
    <mergeCell ref="A17:E17"/>
    <mergeCell ref="A19:E19"/>
    <mergeCell ref="A20:E20"/>
    <mergeCell ref="A128:E128"/>
    <mergeCell ref="D25:E25"/>
    <mergeCell ref="A25:C25"/>
    <mergeCell ref="A47:A48"/>
    <mergeCell ref="A126:E126"/>
    <mergeCell ref="B119:D119"/>
    <mergeCell ref="B120:D120"/>
    <mergeCell ref="E28:E29"/>
    <mergeCell ref="A127:E127"/>
    <mergeCell ref="C28:D28"/>
    <mergeCell ref="A28:A29"/>
    <mergeCell ref="B28:B29"/>
    <mergeCell ref="A16:E16"/>
    <mergeCell ref="D2:E2"/>
    <mergeCell ref="D3:E3"/>
    <mergeCell ref="D4:E4"/>
    <mergeCell ref="C9:E9"/>
    <mergeCell ref="C6:E6"/>
    <mergeCell ref="C8:E8"/>
    <mergeCell ref="C7:E7"/>
  </mergeCells>
  <conditionalFormatting sqref="F14:IV20 D21:G21 F23:G115 B21:C22 A18:C20 C111:D112 H21:IV115 F116:IV65536 C26:E30 C11 D18:E19 A16:E17 D25:E25 D11:D15 E11:E14 C13:C15 B26:B112 A11:B14 A21:A38 A40:A112 A6:E10 E111:E65536 A123:D65536 D116:D118 C121:D122 D113:D114 A113:B122 C113:C118">
    <cfRule type="cellIs" priority="1" dxfId="63" operator="equal" stopIfTrue="1">
      <formula>0</formula>
    </cfRule>
  </conditionalFormatting>
  <conditionalFormatting sqref="H1:IV13 F6:G13 A15:B15 C31:E110">
    <cfRule type="cellIs" priority="2" dxfId="64" operator="equal" stopIfTrue="1">
      <formula>0</formula>
    </cfRule>
  </conditionalFormatting>
  <conditionalFormatting sqref="A17:E17">
    <cfRule type="cellIs" priority="3" dxfId="63" operator="equal" stopIfTrue="1">
      <formula>0</formula>
    </cfRule>
  </conditionalFormatting>
  <conditionalFormatting sqref="C7:E7">
    <cfRule type="cellIs" priority="4" dxfId="63" operator="equal" stopIfTrue="1">
      <formula>0</formula>
    </cfRule>
  </conditionalFormatting>
  <conditionalFormatting sqref="C7:E7">
    <cfRule type="cellIs" priority="5" dxfId="63" operator="equal" stopIfTrue="1">
      <formula>0</formula>
    </cfRule>
  </conditionalFormatting>
  <conditionalFormatting sqref="C7:E7">
    <cfRule type="cellIs" priority="6" dxfId="63" operator="equal" stopIfTrue="1">
      <formula>0</formula>
    </cfRule>
  </conditionalFormatting>
  <conditionalFormatting sqref="C7:E7">
    <cfRule type="cellIs" priority="7" dxfId="63" operator="equal" stopIfTrue="1">
      <formula>0</formula>
    </cfRule>
  </conditionalFormatting>
  <conditionalFormatting sqref="C7:E7">
    <cfRule type="cellIs" priority="8" dxfId="63" operator="equal" stopIfTrue="1">
      <formula>0</formula>
    </cfRule>
  </conditionalFormatting>
  <conditionalFormatting sqref="A24:A25">
    <cfRule type="cellIs" priority="9" dxfId="63" operator="equal" stopIfTrue="1">
      <formula>0</formula>
    </cfRule>
  </conditionalFormatting>
  <conditionalFormatting sqref="A24:A25">
    <cfRule type="cellIs" priority="10" dxfId="63" operator="equal" stopIfTrue="1">
      <formula>0</formula>
    </cfRule>
  </conditionalFormatting>
  <conditionalFormatting sqref="A24:A25">
    <cfRule type="cellIs" priority="11" dxfId="63" operator="equal" stopIfTrue="1">
      <formula>0</formula>
    </cfRule>
  </conditionalFormatting>
  <conditionalFormatting sqref="A24:A25">
    <cfRule type="cellIs" priority="12" dxfId="63" operator="equal" stopIfTrue="1">
      <formula>0</formula>
    </cfRule>
  </conditionalFormatting>
  <conditionalFormatting sqref="A24:A25 B24:C24">
    <cfRule type="cellIs" priority="13" dxfId="63" operator="equal" stopIfTrue="1">
      <formula>0</formula>
    </cfRule>
  </conditionalFormatting>
  <conditionalFormatting sqref="A24:A25 B24:C24">
    <cfRule type="cellIs" priority="14" dxfId="63" operator="equal" stopIfTrue="1">
      <formula>0</formula>
    </cfRule>
  </conditionalFormatting>
  <printOptions horizontalCentered="1"/>
  <pageMargins left="0.2755905511811024" right="0.2362204724409449" top="0.35433070866141736" bottom="0.2362204724409449" header="0.2755905511811024" footer="0.1968503937007874"/>
  <pageSetup horizontalDpi="600" verticalDpi="600" orientation="portrait" paperSize="9" scale="64" r:id="rId1"/>
  <rowBreaks count="1" manualBreakCount="1">
    <brk id="6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7"/>
  <sheetViews>
    <sheetView view="pageBreakPreview" zoomScale="78" zoomScaleSheetLayoutView="78" zoomScalePageLayoutView="0" workbookViewId="0" topLeftCell="A1">
      <selection activeCell="A24" sqref="A24:C24"/>
    </sheetView>
  </sheetViews>
  <sheetFormatPr defaultColWidth="9.00390625" defaultRowHeight="12.75"/>
  <cols>
    <col min="1" max="1" width="65.25390625" style="1" customWidth="1"/>
    <col min="2" max="2" width="15.75390625" style="1" customWidth="1"/>
    <col min="3" max="3" width="20.75390625" style="1" customWidth="1"/>
    <col min="4" max="4" width="21.375" style="1" customWidth="1"/>
    <col min="5" max="5" width="20.75390625" style="1" customWidth="1"/>
    <col min="6" max="16384" width="9.125" style="1" customWidth="1"/>
  </cols>
  <sheetData>
    <row r="1" spans="4:7" ht="15">
      <c r="D1" s="2" t="s">
        <v>0</v>
      </c>
      <c r="E1" s="2"/>
      <c r="F1" s="2"/>
      <c r="G1" s="2"/>
    </row>
    <row r="2" spans="4:7" ht="15">
      <c r="D2" s="101" t="s">
        <v>1</v>
      </c>
      <c r="E2" s="101"/>
      <c r="F2" s="2"/>
      <c r="G2" s="2"/>
    </row>
    <row r="3" spans="4:7" ht="15">
      <c r="D3" s="101" t="s">
        <v>2</v>
      </c>
      <c r="E3" s="101"/>
      <c r="F3" s="2"/>
      <c r="G3" s="2"/>
    </row>
    <row r="4" spans="4:7" ht="15">
      <c r="D4" s="101" t="s">
        <v>3</v>
      </c>
      <c r="E4" s="101"/>
      <c r="F4" s="2"/>
      <c r="G4" s="2"/>
    </row>
    <row r="5" spans="1:5" ht="32.25" customHeight="1">
      <c r="A5" s="4" t="s">
        <v>4</v>
      </c>
      <c r="B5" s="4"/>
      <c r="C5" s="103" t="s">
        <v>133</v>
      </c>
      <c r="D5" s="104"/>
      <c r="E5" s="104"/>
    </row>
    <row r="6" spans="1:5" ht="18.75" customHeight="1">
      <c r="A6" s="5"/>
      <c r="B6" s="4"/>
      <c r="C6" s="114" t="s">
        <v>6</v>
      </c>
      <c r="D6" s="114"/>
      <c r="E6" s="114"/>
    </row>
    <row r="7" spans="1:5" ht="33" customHeight="1">
      <c r="A7" s="5" t="s">
        <v>7</v>
      </c>
      <c r="B7" s="4"/>
      <c r="C7" s="113" t="s">
        <v>8</v>
      </c>
      <c r="D7" s="113"/>
      <c r="E7" s="113"/>
    </row>
    <row r="8" spans="1:5" ht="15.75" customHeight="1">
      <c r="A8" s="5"/>
      <c r="B8" s="4"/>
      <c r="C8" s="118" t="s">
        <v>9</v>
      </c>
      <c r="D8" s="118"/>
      <c r="E8" s="118"/>
    </row>
    <row r="9" spans="1:5" ht="17.25" customHeight="1">
      <c r="A9" s="6" t="s">
        <v>10</v>
      </c>
      <c r="B9" s="4"/>
      <c r="C9" s="115" t="s">
        <v>11</v>
      </c>
      <c r="D9" s="115"/>
      <c r="E9" s="115"/>
    </row>
    <row r="10" spans="1:5" ht="15.75" customHeight="1">
      <c r="A10" s="7"/>
      <c r="B10" s="4"/>
      <c r="C10" s="8" t="s">
        <v>12</v>
      </c>
      <c r="D10" s="7"/>
      <c r="E10" s="8" t="s">
        <v>13</v>
      </c>
    </row>
    <row r="11" spans="4:5" ht="16.5" customHeight="1">
      <c r="D11" s="9"/>
      <c r="E11" s="9"/>
    </row>
    <row r="12" spans="3:5" ht="14.25" customHeight="1">
      <c r="C12" s="10"/>
      <c r="D12" s="11"/>
      <c r="E12" s="12"/>
    </row>
    <row r="13" spans="3:5" ht="16.5" customHeight="1">
      <c r="C13" s="13" t="s">
        <v>14</v>
      </c>
      <c r="E13" s="14" t="s">
        <v>15</v>
      </c>
    </row>
    <row r="14" ht="16.5" customHeight="1"/>
    <row r="15" spans="1:5" ht="16.5" customHeight="1">
      <c r="A15" s="96" t="s">
        <v>16</v>
      </c>
      <c r="B15" s="96"/>
      <c r="C15" s="96"/>
      <c r="D15" s="96"/>
      <c r="E15" s="96"/>
    </row>
    <row r="16" spans="1:5" ht="20.25">
      <c r="A16" s="96" t="s">
        <v>17</v>
      </c>
      <c r="B16" s="96"/>
      <c r="C16" s="96"/>
      <c r="D16" s="96"/>
      <c r="E16" s="96"/>
    </row>
    <row r="17" spans="1:5" ht="15.75">
      <c r="A17" s="92" t="s">
        <v>18</v>
      </c>
      <c r="B17" s="92"/>
      <c r="C17" s="92"/>
      <c r="D17" s="92"/>
      <c r="E17" s="92"/>
    </row>
    <row r="18" spans="1:5" ht="12" customHeight="1">
      <c r="A18" s="119" t="s">
        <v>19</v>
      </c>
      <c r="B18" s="119"/>
      <c r="C18" s="119"/>
      <c r="D18" s="119"/>
      <c r="E18" s="119"/>
    </row>
    <row r="19" spans="1:5" ht="21.75" customHeight="1">
      <c r="A19" s="92" t="s">
        <v>127</v>
      </c>
      <c r="B19" s="92"/>
      <c r="C19" s="92"/>
      <c r="D19" s="92"/>
      <c r="E19" s="92"/>
    </row>
    <row r="20" spans="1:5" ht="15.75" customHeight="1">
      <c r="A20" s="93" t="s">
        <v>21</v>
      </c>
      <c r="B20" s="93"/>
      <c r="C20" s="93"/>
      <c r="D20" s="93"/>
      <c r="E20" s="93"/>
    </row>
    <row r="21" spans="1:5" ht="15.75" customHeight="1">
      <c r="A21" s="16" t="s">
        <v>22</v>
      </c>
      <c r="B21" s="17" t="s">
        <v>23</v>
      </c>
      <c r="C21" s="16"/>
      <c r="D21" s="16"/>
      <c r="E21" s="16"/>
    </row>
    <row r="22" spans="1:5" ht="31.5" customHeight="1">
      <c r="A22" s="18" t="s">
        <v>24</v>
      </c>
      <c r="B22" s="16"/>
      <c r="C22" s="120" t="s">
        <v>128</v>
      </c>
      <c r="D22" s="120"/>
      <c r="E22" s="120"/>
    </row>
    <row r="23" spans="1:5" ht="15.75" customHeight="1">
      <c r="A23" s="16" t="s">
        <v>26</v>
      </c>
      <c r="B23" s="16"/>
      <c r="C23" s="16"/>
      <c r="D23" s="19"/>
      <c r="E23" s="16"/>
    </row>
    <row r="24" spans="1:5" ht="28.5" customHeight="1">
      <c r="A24" s="90" t="s">
        <v>27</v>
      </c>
      <c r="B24" s="90"/>
      <c r="C24" s="90"/>
      <c r="D24" s="121" t="s">
        <v>134</v>
      </c>
      <c r="E24" s="121"/>
    </row>
    <row r="25" spans="1:5" ht="15" customHeight="1">
      <c r="A25" s="16"/>
      <c r="B25" s="16"/>
      <c r="C25" s="16"/>
      <c r="D25" s="22"/>
      <c r="E25" s="22"/>
    </row>
    <row r="26" spans="4:5" ht="15">
      <c r="D26" s="22"/>
      <c r="E26" s="23" t="s">
        <v>29</v>
      </c>
    </row>
    <row r="27" spans="1:5" s="4" customFormat="1" ht="15.75">
      <c r="A27" s="100" t="s">
        <v>30</v>
      </c>
      <c r="B27" s="100" t="s">
        <v>31</v>
      </c>
      <c r="C27" s="100" t="s">
        <v>32</v>
      </c>
      <c r="D27" s="100"/>
      <c r="E27" s="100" t="s">
        <v>33</v>
      </c>
    </row>
    <row r="28" spans="1:5" s="4" customFormat="1" ht="25.5" customHeight="1">
      <c r="A28" s="100"/>
      <c r="B28" s="100"/>
      <c r="C28" s="24" t="s">
        <v>34</v>
      </c>
      <c r="D28" s="24" t="s">
        <v>35</v>
      </c>
      <c r="E28" s="100"/>
    </row>
    <row r="29" spans="1:5" s="14" customFormat="1" ht="15">
      <c r="A29" s="25">
        <v>1</v>
      </c>
      <c r="B29" s="25">
        <v>2</v>
      </c>
      <c r="C29" s="25">
        <v>3</v>
      </c>
      <c r="D29" s="25">
        <v>4</v>
      </c>
      <c r="E29" s="25">
        <v>5</v>
      </c>
    </row>
    <row r="30" spans="1:5" ht="18.75" customHeight="1">
      <c r="A30" s="26" t="s">
        <v>36</v>
      </c>
      <c r="B30" s="25" t="s">
        <v>37</v>
      </c>
      <c r="C30" s="42">
        <f>C31</f>
        <v>2496015</v>
      </c>
      <c r="D30" s="27">
        <f>D32</f>
        <v>0</v>
      </c>
      <c r="E30" s="27">
        <f aca="true" t="shared" si="0" ref="E30:E46">SUM(C30:D30)</f>
        <v>2496015</v>
      </c>
    </row>
    <row r="31" spans="1:5" ht="19.5" customHeight="1">
      <c r="A31" s="28" t="s">
        <v>38</v>
      </c>
      <c r="B31" s="25" t="s">
        <v>37</v>
      </c>
      <c r="C31" s="42">
        <f>C49+C84+C104+C109</f>
        <v>2496015</v>
      </c>
      <c r="D31" s="29" t="s">
        <v>37</v>
      </c>
      <c r="E31" s="27">
        <f t="shared" si="0"/>
        <v>2496015</v>
      </c>
    </row>
    <row r="32" spans="1:5" ht="15.75" customHeight="1">
      <c r="A32" s="28" t="s">
        <v>39</v>
      </c>
      <c r="B32" s="25" t="s">
        <v>37</v>
      </c>
      <c r="C32" s="69" t="s">
        <v>37</v>
      </c>
      <c r="D32" s="27">
        <f>D33+D42</f>
        <v>0</v>
      </c>
      <c r="E32" s="27">
        <f t="shared" si="0"/>
        <v>0</v>
      </c>
    </row>
    <row r="33" spans="1:5" ht="26.25">
      <c r="A33" s="30" t="s">
        <v>40</v>
      </c>
      <c r="B33" s="31">
        <v>25010000</v>
      </c>
      <c r="C33" s="32" t="s">
        <v>37</v>
      </c>
      <c r="D33" s="27">
        <f>D34+D36+D37+D38</f>
        <v>0</v>
      </c>
      <c r="E33" s="27">
        <f t="shared" si="0"/>
        <v>0</v>
      </c>
    </row>
    <row r="34" spans="1:5" ht="25.5" customHeight="1" hidden="1">
      <c r="A34" s="33" t="s">
        <v>41</v>
      </c>
      <c r="B34" s="31">
        <v>25010100</v>
      </c>
      <c r="C34" s="32" t="s">
        <v>37</v>
      </c>
      <c r="D34" s="27">
        <v>0</v>
      </c>
      <c r="E34" s="27">
        <f t="shared" si="0"/>
        <v>0</v>
      </c>
    </row>
    <row r="35" spans="1:5" ht="16.5" customHeight="1" hidden="1">
      <c r="A35" s="28" t="s">
        <v>42</v>
      </c>
      <c r="B35" s="31">
        <v>25010100</v>
      </c>
      <c r="C35" s="32" t="s">
        <v>37</v>
      </c>
      <c r="D35" s="27"/>
      <c r="E35" s="27">
        <f t="shared" si="0"/>
        <v>0</v>
      </c>
    </row>
    <row r="36" spans="1:5" ht="26.25" customHeight="1" hidden="1">
      <c r="A36" s="33" t="s">
        <v>43</v>
      </c>
      <c r="B36" s="31">
        <v>25010200</v>
      </c>
      <c r="C36" s="32" t="s">
        <v>37</v>
      </c>
      <c r="D36" s="27">
        <v>0</v>
      </c>
      <c r="E36" s="27">
        <f t="shared" si="0"/>
        <v>0</v>
      </c>
    </row>
    <row r="37" spans="1:5" ht="16.5" customHeight="1" hidden="1">
      <c r="A37" s="28" t="s">
        <v>135</v>
      </c>
      <c r="B37" s="31">
        <v>25010300</v>
      </c>
      <c r="C37" s="32" t="s">
        <v>37</v>
      </c>
      <c r="D37" s="27">
        <v>0</v>
      </c>
      <c r="E37" s="27">
        <f t="shared" si="0"/>
        <v>0</v>
      </c>
    </row>
    <row r="38" spans="1:5" ht="30" customHeight="1" hidden="1">
      <c r="A38" s="34" t="s">
        <v>45</v>
      </c>
      <c r="B38" s="31">
        <v>25010400</v>
      </c>
      <c r="C38" s="32" t="s">
        <v>37</v>
      </c>
      <c r="D38" s="27">
        <v>0</v>
      </c>
      <c r="E38" s="27">
        <f t="shared" si="0"/>
        <v>0</v>
      </c>
    </row>
    <row r="39" spans="1:5" ht="16.5" customHeight="1">
      <c r="A39" s="35" t="s">
        <v>46</v>
      </c>
      <c r="B39" s="31">
        <v>25020000</v>
      </c>
      <c r="C39" s="29" t="s">
        <v>37</v>
      </c>
      <c r="D39" s="27">
        <v>0</v>
      </c>
      <c r="E39" s="27">
        <f t="shared" si="0"/>
        <v>0</v>
      </c>
    </row>
    <row r="40" spans="1:5" ht="16.5" customHeight="1" hidden="1">
      <c r="A40" s="36" t="s">
        <v>47</v>
      </c>
      <c r="B40" s="31">
        <v>25020100</v>
      </c>
      <c r="C40" s="29">
        <v>0</v>
      </c>
      <c r="D40" s="27">
        <v>0</v>
      </c>
      <c r="E40" s="27">
        <f t="shared" si="0"/>
        <v>0</v>
      </c>
    </row>
    <row r="41" spans="1:5" ht="16.5" customHeight="1" hidden="1">
      <c r="A41" s="36" t="s">
        <v>48</v>
      </c>
      <c r="B41" s="31">
        <v>25020200</v>
      </c>
      <c r="C41" s="29">
        <v>0</v>
      </c>
      <c r="D41" s="27">
        <v>0</v>
      </c>
      <c r="E41" s="27">
        <f t="shared" si="0"/>
        <v>0</v>
      </c>
    </row>
    <row r="42" spans="1:5" ht="16.5" customHeight="1">
      <c r="A42" s="35" t="s">
        <v>49</v>
      </c>
      <c r="B42" s="31"/>
      <c r="C42" s="29" t="s">
        <v>37</v>
      </c>
      <c r="D42" s="27">
        <f>D44</f>
        <v>0</v>
      </c>
      <c r="E42" s="27">
        <f t="shared" si="0"/>
        <v>0</v>
      </c>
    </row>
    <row r="43" spans="1:5" ht="16.5" customHeight="1">
      <c r="A43" s="28" t="s">
        <v>50</v>
      </c>
      <c r="B43" s="31"/>
      <c r="C43" s="29" t="s">
        <v>37</v>
      </c>
      <c r="D43" s="27">
        <v>0</v>
      </c>
      <c r="E43" s="27">
        <f t="shared" si="0"/>
        <v>0</v>
      </c>
    </row>
    <row r="44" spans="1:5" ht="32.25" customHeight="1">
      <c r="A44" s="33" t="s">
        <v>51</v>
      </c>
      <c r="B44" s="31"/>
      <c r="C44" s="29" t="s">
        <v>37</v>
      </c>
      <c r="D44" s="27">
        <f>D45</f>
        <v>0</v>
      </c>
      <c r="E44" s="27">
        <f t="shared" si="0"/>
        <v>0</v>
      </c>
    </row>
    <row r="45" spans="1:5" ht="29.25" customHeight="1" hidden="1">
      <c r="A45" s="37" t="s">
        <v>52</v>
      </c>
      <c r="B45" s="31">
        <v>602400</v>
      </c>
      <c r="C45" s="29" t="s">
        <v>37</v>
      </c>
      <c r="D45" s="27">
        <v>0</v>
      </c>
      <c r="E45" s="27">
        <f t="shared" si="0"/>
        <v>0</v>
      </c>
    </row>
    <row r="46" spans="1:5" ht="16.5" customHeight="1">
      <c r="A46" s="116" t="s">
        <v>53</v>
      </c>
      <c r="B46" s="31"/>
      <c r="C46" s="29" t="s">
        <v>37</v>
      </c>
      <c r="D46" s="27"/>
      <c r="E46" s="27">
        <f t="shared" si="0"/>
        <v>0</v>
      </c>
    </row>
    <row r="47" spans="1:5" ht="16.5" customHeight="1">
      <c r="A47" s="117"/>
      <c r="B47" s="31"/>
      <c r="C47" s="29" t="s">
        <v>37</v>
      </c>
      <c r="D47" s="38" t="s">
        <v>54</v>
      </c>
      <c r="E47" s="38" t="s">
        <v>54</v>
      </c>
    </row>
    <row r="48" spans="1:5" ht="15.75">
      <c r="A48" s="26" t="s">
        <v>55</v>
      </c>
      <c r="B48" s="31" t="s">
        <v>37</v>
      </c>
      <c r="C48" s="27">
        <f>C49+C84</f>
        <v>2496015</v>
      </c>
      <c r="D48" s="27">
        <f>D49+D84</f>
        <v>0</v>
      </c>
      <c r="E48" s="27">
        <f>SUM(C48:D48)</f>
        <v>2496015</v>
      </c>
    </row>
    <row r="49" spans="1:5" ht="15">
      <c r="A49" s="39" t="s">
        <v>56</v>
      </c>
      <c r="B49" s="31">
        <v>2000</v>
      </c>
      <c r="C49" s="27">
        <f>C51+C54+C55+C72+C75+C79+C83</f>
        <v>2496015</v>
      </c>
      <c r="D49" s="27">
        <f>D51+D54+D55+D72+D75+D79+D83</f>
        <v>0</v>
      </c>
      <c r="E49" s="27">
        <f aca="true" t="shared" si="1" ref="E49:E80">C49+D49</f>
        <v>2496015</v>
      </c>
    </row>
    <row r="50" spans="1:5" ht="15">
      <c r="A50" s="53" t="s">
        <v>57</v>
      </c>
      <c r="B50" s="31">
        <v>2100</v>
      </c>
      <c r="C50" s="27">
        <f>C51+C54</f>
        <v>2343974</v>
      </c>
      <c r="D50" s="27">
        <f>D51+D54</f>
        <v>0</v>
      </c>
      <c r="E50" s="27">
        <f t="shared" si="1"/>
        <v>2343974</v>
      </c>
    </row>
    <row r="51" spans="1:5" ht="15">
      <c r="A51" s="28" t="s">
        <v>58</v>
      </c>
      <c r="B51" s="31">
        <v>2110</v>
      </c>
      <c r="C51" s="27">
        <f>C52+C53</f>
        <v>1921288</v>
      </c>
      <c r="D51" s="27">
        <f>D52+D53</f>
        <v>0</v>
      </c>
      <c r="E51" s="27">
        <f t="shared" si="1"/>
        <v>1921288</v>
      </c>
    </row>
    <row r="52" spans="1:5" ht="15">
      <c r="A52" s="28" t="s">
        <v>59</v>
      </c>
      <c r="B52" s="31">
        <v>2111</v>
      </c>
      <c r="C52" s="27">
        <v>1921288</v>
      </c>
      <c r="D52" s="27">
        <v>0</v>
      </c>
      <c r="E52" s="27">
        <f t="shared" si="1"/>
        <v>1921288</v>
      </c>
    </row>
    <row r="53" spans="1:5" ht="15">
      <c r="A53" s="28" t="s">
        <v>60</v>
      </c>
      <c r="B53" s="31">
        <v>2112</v>
      </c>
      <c r="C53" s="27">
        <v>0</v>
      </c>
      <c r="D53" s="27">
        <v>0</v>
      </c>
      <c r="E53" s="27">
        <f t="shared" si="1"/>
        <v>0</v>
      </c>
    </row>
    <row r="54" spans="1:5" ht="15">
      <c r="A54" s="28" t="s">
        <v>61</v>
      </c>
      <c r="B54" s="31">
        <v>2120</v>
      </c>
      <c r="C54" s="27">
        <v>422686</v>
      </c>
      <c r="D54" s="27">
        <v>0</v>
      </c>
      <c r="E54" s="27">
        <f t="shared" si="1"/>
        <v>422686</v>
      </c>
    </row>
    <row r="55" spans="1:5" ht="15">
      <c r="A55" s="33" t="s">
        <v>62</v>
      </c>
      <c r="B55" s="31">
        <v>2200</v>
      </c>
      <c r="C55" s="27">
        <f>C56+C57+C58+C59+C60+C61+C62+C69</f>
        <v>152041</v>
      </c>
      <c r="D55" s="27">
        <f>D56+D57+D58+D59+D60+D61+D62+D69</f>
        <v>0</v>
      </c>
      <c r="E55" s="27">
        <f t="shared" si="1"/>
        <v>152041</v>
      </c>
    </row>
    <row r="56" spans="1:5" ht="15">
      <c r="A56" s="33" t="s">
        <v>63</v>
      </c>
      <c r="B56" s="31">
        <v>2210</v>
      </c>
      <c r="C56" s="27">
        <v>3900</v>
      </c>
      <c r="D56" s="27">
        <v>0</v>
      </c>
      <c r="E56" s="27">
        <f t="shared" si="1"/>
        <v>3900</v>
      </c>
    </row>
    <row r="57" spans="1:5" ht="14.25" customHeight="1">
      <c r="A57" s="28" t="s">
        <v>64</v>
      </c>
      <c r="B57" s="31">
        <v>2220</v>
      </c>
      <c r="C57" s="27">
        <v>0</v>
      </c>
      <c r="D57" s="27">
        <v>0</v>
      </c>
      <c r="E57" s="27">
        <f t="shared" si="1"/>
        <v>0</v>
      </c>
    </row>
    <row r="58" spans="1:5" ht="15">
      <c r="A58" s="28" t="s">
        <v>65</v>
      </c>
      <c r="B58" s="31">
        <v>2230</v>
      </c>
      <c r="C58" s="27">
        <v>0</v>
      </c>
      <c r="D58" s="27">
        <v>0</v>
      </c>
      <c r="E58" s="27">
        <f t="shared" si="1"/>
        <v>0</v>
      </c>
    </row>
    <row r="59" spans="1:5" ht="15">
      <c r="A59" s="28" t="s">
        <v>66</v>
      </c>
      <c r="B59" s="31">
        <v>2240</v>
      </c>
      <c r="C59" s="27">
        <v>1716</v>
      </c>
      <c r="D59" s="27">
        <v>0</v>
      </c>
      <c r="E59" s="27">
        <f t="shared" si="1"/>
        <v>1716</v>
      </c>
    </row>
    <row r="60" spans="1:5" ht="14.25" customHeight="1">
      <c r="A60" s="28" t="s">
        <v>67</v>
      </c>
      <c r="B60" s="31">
        <v>2250</v>
      </c>
      <c r="C60" s="27">
        <v>0</v>
      </c>
      <c r="D60" s="27">
        <v>0</v>
      </c>
      <c r="E60" s="27">
        <f t="shared" si="1"/>
        <v>0</v>
      </c>
    </row>
    <row r="61" spans="1:5" ht="15">
      <c r="A61" s="33" t="s">
        <v>68</v>
      </c>
      <c r="B61" s="31">
        <v>2260</v>
      </c>
      <c r="C61" s="27">
        <v>0</v>
      </c>
      <c r="D61" s="27">
        <v>0</v>
      </c>
      <c r="E61" s="27">
        <f t="shared" si="1"/>
        <v>0</v>
      </c>
    </row>
    <row r="62" spans="1:5" ht="15">
      <c r="A62" s="28" t="s">
        <v>69</v>
      </c>
      <c r="B62" s="31">
        <v>2270</v>
      </c>
      <c r="C62" s="27">
        <f>SUM(C63:C67)</f>
        <v>146425</v>
      </c>
      <c r="D62" s="27">
        <f>SUM(D63:D67)</f>
        <v>0</v>
      </c>
      <c r="E62" s="27">
        <f t="shared" si="1"/>
        <v>146425</v>
      </c>
    </row>
    <row r="63" spans="1:5" ht="15">
      <c r="A63" s="28" t="s">
        <v>70</v>
      </c>
      <c r="B63" s="31">
        <v>2271</v>
      </c>
      <c r="C63" s="27">
        <v>113495</v>
      </c>
      <c r="D63" s="27">
        <v>0</v>
      </c>
      <c r="E63" s="27">
        <f t="shared" si="1"/>
        <v>113495</v>
      </c>
    </row>
    <row r="64" spans="1:5" ht="15">
      <c r="A64" s="28" t="s">
        <v>71</v>
      </c>
      <c r="B64" s="31">
        <v>2272</v>
      </c>
      <c r="C64" s="27">
        <f>4688+4120</f>
        <v>8808</v>
      </c>
      <c r="D64" s="27">
        <v>0</v>
      </c>
      <c r="E64" s="27">
        <f t="shared" si="1"/>
        <v>8808</v>
      </c>
    </row>
    <row r="65" spans="1:5" ht="15">
      <c r="A65" s="28" t="s">
        <v>72</v>
      </c>
      <c r="B65" s="31">
        <v>2273</v>
      </c>
      <c r="C65" s="27">
        <v>23838</v>
      </c>
      <c r="D65" s="27">
        <v>0</v>
      </c>
      <c r="E65" s="27">
        <f t="shared" si="1"/>
        <v>23838</v>
      </c>
    </row>
    <row r="66" spans="1:5" ht="15">
      <c r="A66" s="28" t="s">
        <v>73</v>
      </c>
      <c r="B66" s="31">
        <v>2274</v>
      </c>
      <c r="C66" s="27">
        <v>0</v>
      </c>
      <c r="D66" s="27">
        <v>0</v>
      </c>
      <c r="E66" s="27">
        <f t="shared" si="1"/>
        <v>0</v>
      </c>
    </row>
    <row r="67" spans="1:5" ht="15">
      <c r="A67" s="28" t="s">
        <v>74</v>
      </c>
      <c r="B67" s="31">
        <v>2275</v>
      </c>
      <c r="C67" s="27">
        <v>284</v>
      </c>
      <c r="D67" s="27">
        <v>0</v>
      </c>
      <c r="E67" s="27">
        <f t="shared" si="1"/>
        <v>284</v>
      </c>
    </row>
    <row r="68" spans="1:5" ht="15">
      <c r="A68" s="28" t="s">
        <v>75</v>
      </c>
      <c r="B68" s="31">
        <v>2276</v>
      </c>
      <c r="C68" s="27">
        <v>0</v>
      </c>
      <c r="D68" s="27">
        <v>0</v>
      </c>
      <c r="E68" s="27">
        <f t="shared" si="1"/>
        <v>0</v>
      </c>
    </row>
    <row r="69" spans="1:5" ht="26.25">
      <c r="A69" s="33" t="s">
        <v>76</v>
      </c>
      <c r="B69" s="31">
        <v>2280</v>
      </c>
      <c r="C69" s="27">
        <f>SUM(C70:C71)</f>
        <v>0</v>
      </c>
      <c r="D69" s="27">
        <f>SUM(D70:D71)</f>
        <v>0</v>
      </c>
      <c r="E69" s="27">
        <f t="shared" si="1"/>
        <v>0</v>
      </c>
    </row>
    <row r="70" spans="1:5" ht="26.25">
      <c r="A70" s="33" t="s">
        <v>77</v>
      </c>
      <c r="B70" s="31">
        <v>2281</v>
      </c>
      <c r="C70" s="27">
        <v>0</v>
      </c>
      <c r="D70" s="27">
        <v>0</v>
      </c>
      <c r="E70" s="27">
        <f t="shared" si="1"/>
        <v>0</v>
      </c>
    </row>
    <row r="71" spans="1:5" ht="26.25">
      <c r="A71" s="33" t="s">
        <v>78</v>
      </c>
      <c r="B71" s="31">
        <v>2282</v>
      </c>
      <c r="C71" s="27">
        <v>0</v>
      </c>
      <c r="D71" s="27">
        <v>0</v>
      </c>
      <c r="E71" s="27">
        <f t="shared" si="1"/>
        <v>0</v>
      </c>
    </row>
    <row r="72" spans="1:5" ht="15">
      <c r="A72" s="33" t="s">
        <v>79</v>
      </c>
      <c r="B72" s="31">
        <v>2400</v>
      </c>
      <c r="C72" s="27">
        <f>SUM(C73:C74)</f>
        <v>0</v>
      </c>
      <c r="D72" s="27">
        <f>SUM(D73:D74)</f>
        <v>0</v>
      </c>
      <c r="E72" s="27">
        <f t="shared" si="1"/>
        <v>0</v>
      </c>
    </row>
    <row r="73" spans="1:5" ht="15">
      <c r="A73" s="33" t="s">
        <v>80</v>
      </c>
      <c r="B73" s="31">
        <v>2410</v>
      </c>
      <c r="C73" s="27">
        <v>0</v>
      </c>
      <c r="D73" s="27">
        <v>0</v>
      </c>
      <c r="E73" s="27">
        <f t="shared" si="1"/>
        <v>0</v>
      </c>
    </row>
    <row r="74" spans="1:5" ht="15">
      <c r="A74" s="33" t="s">
        <v>81</v>
      </c>
      <c r="B74" s="31">
        <v>2420</v>
      </c>
      <c r="C74" s="27">
        <v>0</v>
      </c>
      <c r="D74" s="27">
        <v>0</v>
      </c>
      <c r="E74" s="27">
        <f t="shared" si="1"/>
        <v>0</v>
      </c>
    </row>
    <row r="75" spans="1:5" ht="15">
      <c r="A75" s="33" t="s">
        <v>82</v>
      </c>
      <c r="B75" s="31">
        <v>2600</v>
      </c>
      <c r="C75" s="27">
        <f>SUM(C76:C78)</f>
        <v>0</v>
      </c>
      <c r="D75" s="27">
        <f>SUM(D76:D78)</f>
        <v>0</v>
      </c>
      <c r="E75" s="27">
        <f t="shared" si="1"/>
        <v>0</v>
      </c>
    </row>
    <row r="76" spans="1:5" ht="15">
      <c r="A76" s="33" t="s">
        <v>83</v>
      </c>
      <c r="B76" s="31">
        <v>2610</v>
      </c>
      <c r="C76" s="27">
        <v>0</v>
      </c>
      <c r="D76" s="27">
        <v>0</v>
      </c>
      <c r="E76" s="27">
        <f t="shared" si="1"/>
        <v>0</v>
      </c>
    </row>
    <row r="77" spans="1:5" ht="27" customHeight="1">
      <c r="A77" s="33" t="s">
        <v>84</v>
      </c>
      <c r="B77" s="31">
        <v>2620</v>
      </c>
      <c r="C77" s="27">
        <v>0</v>
      </c>
      <c r="D77" s="27">
        <v>0</v>
      </c>
      <c r="E77" s="27">
        <f t="shared" si="1"/>
        <v>0</v>
      </c>
    </row>
    <row r="78" spans="1:5" ht="15">
      <c r="A78" s="33" t="s">
        <v>85</v>
      </c>
      <c r="B78" s="31">
        <v>2630</v>
      </c>
      <c r="C78" s="27">
        <v>0</v>
      </c>
      <c r="D78" s="27">
        <v>0</v>
      </c>
      <c r="E78" s="27">
        <f t="shared" si="1"/>
        <v>0</v>
      </c>
    </row>
    <row r="79" spans="1:5" ht="15">
      <c r="A79" s="28" t="s">
        <v>86</v>
      </c>
      <c r="B79" s="31">
        <v>2700</v>
      </c>
      <c r="C79" s="27">
        <f>SUM(C80:C82)</f>
        <v>0</v>
      </c>
      <c r="D79" s="27">
        <f>SUM(D80:D82)</f>
        <v>0</v>
      </c>
      <c r="E79" s="27">
        <f t="shared" si="1"/>
        <v>0</v>
      </c>
    </row>
    <row r="80" spans="1:5" ht="15">
      <c r="A80" s="28" t="s">
        <v>87</v>
      </c>
      <c r="B80" s="31">
        <v>2710</v>
      </c>
      <c r="C80" s="27">
        <v>0</v>
      </c>
      <c r="D80" s="27">
        <v>0</v>
      </c>
      <c r="E80" s="27">
        <f t="shared" si="1"/>
        <v>0</v>
      </c>
    </row>
    <row r="81" spans="1:5" ht="15">
      <c r="A81" s="28" t="s">
        <v>88</v>
      </c>
      <c r="B81" s="31">
        <v>2720</v>
      </c>
      <c r="C81" s="27">
        <v>0</v>
      </c>
      <c r="D81" s="27">
        <v>0</v>
      </c>
      <c r="E81" s="27">
        <f aca="true" t="shared" si="2" ref="E81:E109">C81+D81</f>
        <v>0</v>
      </c>
    </row>
    <row r="82" spans="1:5" ht="15">
      <c r="A82" s="28" t="s">
        <v>89</v>
      </c>
      <c r="B82" s="31">
        <v>2730</v>
      </c>
      <c r="C82" s="27">
        <v>0</v>
      </c>
      <c r="D82" s="27">
        <v>0</v>
      </c>
      <c r="E82" s="27">
        <f t="shared" si="2"/>
        <v>0</v>
      </c>
    </row>
    <row r="83" spans="1:5" ht="15">
      <c r="A83" s="28" t="s">
        <v>90</v>
      </c>
      <c r="B83" s="31">
        <v>2800</v>
      </c>
      <c r="C83" s="27">
        <v>0</v>
      </c>
      <c r="D83" s="27">
        <v>0</v>
      </c>
      <c r="E83" s="27">
        <f t="shared" si="2"/>
        <v>0</v>
      </c>
    </row>
    <row r="84" spans="1:5" ht="15">
      <c r="A84" s="39" t="s">
        <v>91</v>
      </c>
      <c r="B84" s="31">
        <v>3000</v>
      </c>
      <c r="C84" s="27">
        <f>C85+C99</f>
        <v>0</v>
      </c>
      <c r="D84" s="27">
        <f>D85+D99</f>
        <v>0</v>
      </c>
      <c r="E84" s="27">
        <f t="shared" si="2"/>
        <v>0</v>
      </c>
    </row>
    <row r="85" spans="1:5" ht="15">
      <c r="A85" s="28" t="s">
        <v>92</v>
      </c>
      <c r="B85" s="31">
        <v>3100</v>
      </c>
      <c r="C85" s="27">
        <f>C86+C87+C90+C93+C97+C98</f>
        <v>0</v>
      </c>
      <c r="D85" s="27">
        <f>D86+D87+D90+D93+D97+D98</f>
        <v>0</v>
      </c>
      <c r="E85" s="27">
        <f t="shared" si="2"/>
        <v>0</v>
      </c>
    </row>
    <row r="86" spans="1:5" ht="15">
      <c r="A86" s="33" t="s">
        <v>93</v>
      </c>
      <c r="B86" s="31">
        <v>3110</v>
      </c>
      <c r="C86" s="27">
        <v>0</v>
      </c>
      <c r="D86" s="27">
        <v>0</v>
      </c>
      <c r="E86" s="27">
        <f t="shared" si="2"/>
        <v>0</v>
      </c>
    </row>
    <row r="87" spans="1:5" ht="15">
      <c r="A87" s="28" t="s">
        <v>94</v>
      </c>
      <c r="B87" s="31">
        <v>3120</v>
      </c>
      <c r="C87" s="27">
        <f>SUM(C88:C89)</f>
        <v>0</v>
      </c>
      <c r="D87" s="27">
        <f>SUM(D88:D89)</f>
        <v>0</v>
      </c>
      <c r="E87" s="27">
        <f t="shared" si="2"/>
        <v>0</v>
      </c>
    </row>
    <row r="88" spans="1:5" ht="15">
      <c r="A88" s="28" t="s">
        <v>95</v>
      </c>
      <c r="B88" s="31">
        <v>3121</v>
      </c>
      <c r="C88" s="27">
        <v>0</v>
      </c>
      <c r="D88" s="27">
        <v>0</v>
      </c>
      <c r="E88" s="27">
        <f t="shared" si="2"/>
        <v>0</v>
      </c>
    </row>
    <row r="89" spans="1:5" ht="15">
      <c r="A89" s="28" t="s">
        <v>96</v>
      </c>
      <c r="B89" s="31">
        <v>3122</v>
      </c>
      <c r="C89" s="27">
        <v>0</v>
      </c>
      <c r="D89" s="27">
        <v>0</v>
      </c>
      <c r="E89" s="27">
        <f t="shared" si="2"/>
        <v>0</v>
      </c>
    </row>
    <row r="90" spans="1:5" ht="15">
      <c r="A90" s="28" t="s">
        <v>97</v>
      </c>
      <c r="B90" s="31">
        <v>3130</v>
      </c>
      <c r="C90" s="27">
        <f>SUM(C91:C92)</f>
        <v>0</v>
      </c>
      <c r="D90" s="27">
        <f>SUM(D91:D92)</f>
        <v>0</v>
      </c>
      <c r="E90" s="27">
        <f t="shared" si="2"/>
        <v>0</v>
      </c>
    </row>
    <row r="91" spans="1:5" ht="15">
      <c r="A91" s="28" t="s">
        <v>98</v>
      </c>
      <c r="B91" s="31">
        <v>3131</v>
      </c>
      <c r="C91" s="27">
        <v>0</v>
      </c>
      <c r="D91" s="27">
        <v>0</v>
      </c>
      <c r="E91" s="27">
        <f t="shared" si="2"/>
        <v>0</v>
      </c>
    </row>
    <row r="92" spans="1:5" ht="15">
      <c r="A92" s="28" t="s">
        <v>99</v>
      </c>
      <c r="B92" s="31">
        <v>3132</v>
      </c>
      <c r="C92" s="27">
        <v>0</v>
      </c>
      <c r="D92" s="27">
        <v>0</v>
      </c>
      <c r="E92" s="27">
        <f t="shared" si="2"/>
        <v>0</v>
      </c>
    </row>
    <row r="93" spans="1:5" ht="15">
      <c r="A93" s="28" t="s">
        <v>100</v>
      </c>
      <c r="B93" s="31">
        <v>3140</v>
      </c>
      <c r="C93" s="27">
        <f>SUM(C94:C96)</f>
        <v>0</v>
      </c>
      <c r="D93" s="27">
        <f>SUM(D94:D96)</f>
        <v>0</v>
      </c>
      <c r="E93" s="27">
        <f t="shared" si="2"/>
        <v>0</v>
      </c>
    </row>
    <row r="94" spans="1:5" ht="15">
      <c r="A94" s="28" t="s">
        <v>101</v>
      </c>
      <c r="B94" s="31">
        <v>3141</v>
      </c>
      <c r="C94" s="27">
        <v>0</v>
      </c>
      <c r="D94" s="27">
        <v>0</v>
      </c>
      <c r="E94" s="27">
        <f t="shared" si="2"/>
        <v>0</v>
      </c>
    </row>
    <row r="95" spans="1:5" ht="15">
      <c r="A95" s="28" t="s">
        <v>102</v>
      </c>
      <c r="B95" s="31">
        <v>3142</v>
      </c>
      <c r="C95" s="27">
        <v>0</v>
      </c>
      <c r="D95" s="27">
        <v>0</v>
      </c>
      <c r="E95" s="27">
        <f t="shared" si="2"/>
        <v>0</v>
      </c>
    </row>
    <row r="96" spans="1:5" ht="15">
      <c r="A96" s="28" t="s">
        <v>103</v>
      </c>
      <c r="B96" s="31">
        <v>3143</v>
      </c>
      <c r="C96" s="27">
        <v>0</v>
      </c>
      <c r="D96" s="27">
        <v>0</v>
      </c>
      <c r="E96" s="27">
        <f t="shared" si="2"/>
        <v>0</v>
      </c>
    </row>
    <row r="97" spans="1:5" ht="15">
      <c r="A97" s="52" t="s">
        <v>104</v>
      </c>
      <c r="B97" s="31">
        <v>3150</v>
      </c>
      <c r="C97" s="27">
        <v>0</v>
      </c>
      <c r="D97" s="27">
        <v>0</v>
      </c>
      <c r="E97" s="27">
        <f t="shared" si="2"/>
        <v>0</v>
      </c>
    </row>
    <row r="98" spans="1:5" ht="15">
      <c r="A98" s="52" t="s">
        <v>105</v>
      </c>
      <c r="B98" s="31">
        <v>3160</v>
      </c>
      <c r="C98" s="27">
        <v>0</v>
      </c>
      <c r="D98" s="27">
        <v>0</v>
      </c>
      <c r="E98" s="27">
        <f t="shared" si="2"/>
        <v>0</v>
      </c>
    </row>
    <row r="99" spans="1:5" ht="15">
      <c r="A99" s="53" t="s">
        <v>106</v>
      </c>
      <c r="B99" s="31">
        <v>3200</v>
      </c>
      <c r="C99" s="27">
        <f>SUM(C100:C103)</f>
        <v>0</v>
      </c>
      <c r="D99" s="27">
        <f>SUM(D100:D103)</f>
        <v>0</v>
      </c>
      <c r="E99" s="27">
        <f t="shared" si="2"/>
        <v>0</v>
      </c>
    </row>
    <row r="100" spans="1:5" ht="15">
      <c r="A100" s="33" t="s">
        <v>107</v>
      </c>
      <c r="B100" s="31">
        <v>3210</v>
      </c>
      <c r="C100" s="27">
        <v>0</v>
      </c>
      <c r="D100" s="27">
        <v>0</v>
      </c>
      <c r="E100" s="27">
        <f t="shared" si="2"/>
        <v>0</v>
      </c>
    </row>
    <row r="101" spans="1:5" ht="15">
      <c r="A101" s="33" t="s">
        <v>108</v>
      </c>
      <c r="B101" s="31">
        <v>3220</v>
      </c>
      <c r="C101" s="27">
        <v>0</v>
      </c>
      <c r="D101" s="27">
        <v>0</v>
      </c>
      <c r="E101" s="27">
        <f t="shared" si="2"/>
        <v>0</v>
      </c>
    </row>
    <row r="102" spans="1:5" ht="22.5" customHeight="1">
      <c r="A102" s="33" t="s">
        <v>109</v>
      </c>
      <c r="B102" s="31">
        <v>3230</v>
      </c>
      <c r="C102" s="27">
        <v>0</v>
      </c>
      <c r="D102" s="27">
        <v>0</v>
      </c>
      <c r="E102" s="27">
        <f t="shared" si="2"/>
        <v>0</v>
      </c>
    </row>
    <row r="103" spans="1:5" ht="15">
      <c r="A103" s="28" t="s">
        <v>110</v>
      </c>
      <c r="B103" s="25">
        <v>3240</v>
      </c>
      <c r="C103" s="27">
        <v>0</v>
      </c>
      <c r="D103" s="27">
        <v>0</v>
      </c>
      <c r="E103" s="27">
        <f t="shared" si="2"/>
        <v>0</v>
      </c>
    </row>
    <row r="104" spans="1:5" ht="15">
      <c r="A104" s="39" t="s">
        <v>111</v>
      </c>
      <c r="B104" s="25">
        <v>4110</v>
      </c>
      <c r="C104" s="27">
        <f>SUM(C105:C107)</f>
        <v>0</v>
      </c>
      <c r="D104" s="27">
        <f>SUM(D105:D107)</f>
        <v>0</v>
      </c>
      <c r="E104" s="27">
        <f t="shared" si="2"/>
        <v>0</v>
      </c>
    </row>
    <row r="105" spans="1:5" ht="14.25" customHeight="1">
      <c r="A105" s="28" t="s">
        <v>112</v>
      </c>
      <c r="B105" s="25">
        <v>4111</v>
      </c>
      <c r="C105" s="27">
        <v>0</v>
      </c>
      <c r="D105" s="27">
        <v>0</v>
      </c>
      <c r="E105" s="27">
        <f t="shared" si="2"/>
        <v>0</v>
      </c>
    </row>
    <row r="106" spans="1:5" ht="16.5" customHeight="1">
      <c r="A106" s="28" t="s">
        <v>113</v>
      </c>
      <c r="B106" s="25">
        <v>4112</v>
      </c>
      <c r="C106" s="27">
        <v>0</v>
      </c>
      <c r="D106" s="27">
        <v>0</v>
      </c>
      <c r="E106" s="27">
        <f t="shared" si="2"/>
        <v>0</v>
      </c>
    </row>
    <row r="107" spans="1:5" ht="16.5" customHeight="1">
      <c r="A107" s="28" t="s">
        <v>114</v>
      </c>
      <c r="B107" s="25">
        <v>4113</v>
      </c>
      <c r="C107" s="27">
        <v>0</v>
      </c>
      <c r="D107" s="27">
        <v>0</v>
      </c>
      <c r="E107" s="27">
        <f t="shared" si="2"/>
        <v>0</v>
      </c>
    </row>
    <row r="108" spans="1:5" ht="15">
      <c r="A108" s="39" t="s">
        <v>115</v>
      </c>
      <c r="B108" s="25">
        <v>4210</v>
      </c>
      <c r="C108" s="27">
        <v>0</v>
      </c>
      <c r="D108" s="27">
        <v>0</v>
      </c>
      <c r="E108" s="27">
        <f t="shared" si="2"/>
        <v>0</v>
      </c>
    </row>
    <row r="109" spans="1:5" ht="15">
      <c r="A109" s="53" t="s">
        <v>116</v>
      </c>
      <c r="B109" s="31">
        <v>9000</v>
      </c>
      <c r="C109" s="27">
        <v>0</v>
      </c>
      <c r="D109" s="27">
        <v>0</v>
      </c>
      <c r="E109" s="27">
        <f t="shared" si="2"/>
        <v>0</v>
      </c>
    </row>
    <row r="110" spans="1:3" ht="15.75">
      <c r="A110" s="4"/>
      <c r="B110" s="57"/>
      <c r="C110" s="4"/>
    </row>
    <row r="111" ht="15.75">
      <c r="A111" s="4" t="s">
        <v>117</v>
      </c>
    </row>
    <row r="112" spans="1:4" ht="15.75">
      <c r="A112" s="4" t="s">
        <v>118</v>
      </c>
      <c r="B112" s="12"/>
      <c r="C112" s="4"/>
      <c r="D112" s="56" t="s">
        <v>119</v>
      </c>
    </row>
    <row r="113" spans="1:4" ht="15.75">
      <c r="A113" s="4"/>
      <c r="B113" s="13" t="s">
        <v>12</v>
      </c>
      <c r="C113" s="4"/>
      <c r="D113" s="13" t="s">
        <v>13</v>
      </c>
    </row>
    <row r="114" spans="1:4" ht="15.75">
      <c r="A114" s="4"/>
      <c r="B114" s="57"/>
      <c r="C114" s="4"/>
      <c r="D114" s="58"/>
    </row>
    <row r="115" spans="1:4" ht="15.75">
      <c r="A115" s="4" t="s">
        <v>120</v>
      </c>
      <c r="B115" s="59"/>
      <c r="C115" s="4"/>
      <c r="D115" s="56" t="s">
        <v>121</v>
      </c>
    </row>
    <row r="116" spans="1:4" ht="15.75">
      <c r="A116" s="4"/>
      <c r="B116" s="13" t="s">
        <v>12</v>
      </c>
      <c r="C116" s="4"/>
      <c r="D116" s="13" t="s">
        <v>13</v>
      </c>
    </row>
    <row r="117" spans="1:3" ht="15.75">
      <c r="A117" s="4"/>
      <c r="B117" s="4"/>
      <c r="C117" s="4"/>
    </row>
    <row r="118" spans="1:4" ht="15.75">
      <c r="A118" s="10"/>
      <c r="B118" s="110"/>
      <c r="C118" s="111"/>
      <c r="D118" s="111"/>
    </row>
    <row r="119" spans="1:4" ht="15">
      <c r="A119" s="13" t="s">
        <v>14</v>
      </c>
      <c r="B119" s="112"/>
      <c r="C119" s="112"/>
      <c r="D119" s="112"/>
    </row>
    <row r="121" ht="15">
      <c r="A121" s="1" t="s">
        <v>122</v>
      </c>
    </row>
    <row r="125" spans="1:5" ht="32.25" customHeight="1">
      <c r="A125" s="106"/>
      <c r="B125" s="106"/>
      <c r="C125" s="106"/>
      <c r="D125" s="106"/>
      <c r="E125" s="106"/>
    </row>
    <row r="126" spans="1:5" ht="15">
      <c r="A126" s="107" t="s">
        <v>123</v>
      </c>
      <c r="B126" s="107"/>
      <c r="C126" s="107"/>
      <c r="D126" s="107"/>
      <c r="E126" s="107"/>
    </row>
    <row r="127" spans="1:5" ht="30.75" customHeight="1">
      <c r="A127" s="106" t="s">
        <v>124</v>
      </c>
      <c r="B127" s="106"/>
      <c r="C127" s="106"/>
      <c r="D127" s="106"/>
      <c r="E127" s="106"/>
    </row>
  </sheetData>
  <sheetProtection/>
  <mergeCells count="27">
    <mergeCell ref="C27:D27"/>
    <mergeCell ref="A19:E19"/>
    <mergeCell ref="C22:E22"/>
    <mergeCell ref="A127:E127"/>
    <mergeCell ref="A24:C24"/>
    <mergeCell ref="A46:A47"/>
    <mergeCell ref="A125:E125"/>
    <mergeCell ref="A126:E126"/>
    <mergeCell ref="A27:A28"/>
    <mergeCell ref="B118:D118"/>
    <mergeCell ref="B119:D119"/>
    <mergeCell ref="E27:E28"/>
    <mergeCell ref="B27:B28"/>
    <mergeCell ref="D2:E2"/>
    <mergeCell ref="D3:E3"/>
    <mergeCell ref="D4:E4"/>
    <mergeCell ref="C8:E8"/>
    <mergeCell ref="C6:E6"/>
    <mergeCell ref="A15:E15"/>
    <mergeCell ref="C5:E5"/>
    <mergeCell ref="A20:E20"/>
    <mergeCell ref="D24:E24"/>
    <mergeCell ref="A18:E18"/>
    <mergeCell ref="C7:E7"/>
    <mergeCell ref="C9:E9"/>
    <mergeCell ref="A16:E16"/>
    <mergeCell ref="A17:E17"/>
  </mergeCells>
  <conditionalFormatting sqref="A39:A111 A17:C19 B20:E21 F13:IV65536 E10:E13 C25:E28 D17:E18 A15:E16 C110:D111 D24 C12:C14 A20:A37 B25:B111 C10 D10:D14 A10:B13 A5:E9 E110:E65536 A122:D65536 D115:D117 C120:D121 D112:D113 A112:B121 C112:C117">
    <cfRule type="cellIs" priority="1" dxfId="63" operator="equal" stopIfTrue="1">
      <formula>0</formula>
    </cfRule>
  </conditionalFormatting>
  <conditionalFormatting sqref="H1:IV12 F5:G12 A14:B14 C29:E109">
    <cfRule type="cellIs" priority="2" dxfId="64" operator="equal" stopIfTrue="1">
      <formula>0</formula>
    </cfRule>
  </conditionalFormatting>
  <conditionalFormatting sqref="A16:E16">
    <cfRule type="cellIs" priority="3" dxfId="63" operator="equal" stopIfTrue="1">
      <formula>0</formula>
    </cfRule>
  </conditionalFormatting>
  <conditionalFormatting sqref="A23:A24 B23:C23">
    <cfRule type="cellIs" priority="4" dxfId="63" operator="equal" stopIfTrue="1">
      <formula>0</formula>
    </cfRule>
  </conditionalFormatting>
  <conditionalFormatting sqref="A23:A24 B23:C23">
    <cfRule type="cellIs" priority="5" dxfId="63" operator="equal" stopIfTrue="1">
      <formula>0</formula>
    </cfRule>
  </conditionalFormatting>
  <conditionalFormatting sqref="C6:E6">
    <cfRule type="cellIs" priority="6" dxfId="63" operator="equal" stopIfTrue="1">
      <formula>0</formula>
    </cfRule>
  </conditionalFormatting>
  <conditionalFormatting sqref="C6:E6">
    <cfRule type="cellIs" priority="7" dxfId="63" operator="equal" stopIfTrue="1">
      <formula>0</formula>
    </cfRule>
  </conditionalFormatting>
  <printOptions horizontalCentered="1"/>
  <pageMargins left="0.2755905511811024" right="0.2362204724409449" top="0.35433070866141736" bottom="0.2362204724409449" header="0.2755905511811024" footer="0.1968503937007874"/>
  <pageSetup horizontalDpi="600" verticalDpi="600" orientation="portrait" paperSize="9" scale="64" r:id="rId1"/>
  <rowBreaks count="1" manualBreakCount="1">
    <brk id="6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128"/>
  <sheetViews>
    <sheetView view="pageBreakPreview" zoomScale="78" zoomScaleSheetLayoutView="78" zoomScalePageLayoutView="0" workbookViewId="0" topLeftCell="A1">
      <selection activeCell="A100" sqref="A100"/>
    </sheetView>
  </sheetViews>
  <sheetFormatPr defaultColWidth="9.00390625" defaultRowHeight="12.75"/>
  <cols>
    <col min="1" max="1" width="66.25390625" style="1" customWidth="1"/>
    <col min="2" max="2" width="16.125" style="1" customWidth="1"/>
    <col min="3" max="4" width="20.75390625" style="1" customWidth="1"/>
    <col min="5" max="5" width="22.375" style="1" customWidth="1"/>
    <col min="6" max="16384" width="9.125" style="1" customWidth="1"/>
  </cols>
  <sheetData>
    <row r="1" spans="4:7" ht="15">
      <c r="D1" s="2" t="s">
        <v>0</v>
      </c>
      <c r="E1" s="2"/>
      <c r="F1" s="2"/>
      <c r="G1" s="2"/>
    </row>
    <row r="2" spans="4:7" ht="15">
      <c r="D2" s="101" t="s">
        <v>1</v>
      </c>
      <c r="E2" s="101"/>
      <c r="F2" s="2"/>
      <c r="G2" s="2"/>
    </row>
    <row r="3" spans="4:7" ht="15">
      <c r="D3" s="101" t="s">
        <v>2</v>
      </c>
      <c r="E3" s="101"/>
      <c r="F3" s="2"/>
      <c r="G3" s="2"/>
    </row>
    <row r="4" spans="4:7" ht="15">
      <c r="D4" s="101" t="s">
        <v>3</v>
      </c>
      <c r="E4" s="101"/>
      <c r="F4" s="2"/>
      <c r="G4" s="2"/>
    </row>
    <row r="5" spans="4:7" ht="15">
      <c r="D5" s="3"/>
      <c r="E5" s="3"/>
      <c r="F5" s="2"/>
      <c r="G5" s="2"/>
    </row>
    <row r="6" spans="1:5" ht="30.75" customHeight="1">
      <c r="A6" s="4" t="s">
        <v>4</v>
      </c>
      <c r="B6" s="4"/>
      <c r="C6" s="103" t="s">
        <v>130</v>
      </c>
      <c r="D6" s="104"/>
      <c r="E6" s="104"/>
    </row>
    <row r="7" spans="1:5" ht="18.75" customHeight="1">
      <c r="A7" s="5"/>
      <c r="B7" s="4"/>
      <c r="C7" s="114" t="s">
        <v>6</v>
      </c>
      <c r="D7" s="114"/>
      <c r="E7" s="114"/>
    </row>
    <row r="8" spans="1:5" ht="33" customHeight="1">
      <c r="A8" s="5" t="s">
        <v>7</v>
      </c>
      <c r="B8" s="4"/>
      <c r="C8" s="113" t="s">
        <v>8</v>
      </c>
      <c r="D8" s="113"/>
      <c r="E8" s="113"/>
    </row>
    <row r="9" spans="1:5" ht="15" customHeight="1">
      <c r="A9" s="5"/>
      <c r="B9" s="4"/>
      <c r="C9" s="118" t="s">
        <v>9</v>
      </c>
      <c r="D9" s="118"/>
      <c r="E9" s="118"/>
    </row>
    <row r="10" spans="1:5" ht="18" customHeight="1">
      <c r="A10" s="6" t="s">
        <v>10</v>
      </c>
      <c r="B10" s="4"/>
      <c r="C10" s="115" t="s">
        <v>11</v>
      </c>
      <c r="D10" s="115"/>
      <c r="E10" s="115"/>
    </row>
    <row r="11" spans="1:5" ht="14.25" customHeight="1">
      <c r="A11" s="7"/>
      <c r="B11" s="4"/>
      <c r="C11" s="8" t="s">
        <v>12</v>
      </c>
      <c r="D11" s="7"/>
      <c r="E11" s="8" t="s">
        <v>13</v>
      </c>
    </row>
    <row r="12" spans="4:5" ht="16.5" customHeight="1">
      <c r="D12" s="9"/>
      <c r="E12" s="9"/>
    </row>
    <row r="13" spans="3:5" ht="14.25" customHeight="1">
      <c r="C13" s="10"/>
      <c r="D13" s="11"/>
      <c r="E13" s="12"/>
    </row>
    <row r="14" spans="3:5" ht="16.5" customHeight="1">
      <c r="C14" s="13" t="s">
        <v>14</v>
      </c>
      <c r="E14" s="14" t="s">
        <v>15</v>
      </c>
    </row>
    <row r="15" ht="16.5" customHeight="1"/>
    <row r="16" spans="1:5" ht="16.5" customHeight="1">
      <c r="A16" s="96" t="s">
        <v>16</v>
      </c>
      <c r="B16" s="96"/>
      <c r="C16" s="96"/>
      <c r="D16" s="96"/>
      <c r="E16" s="96"/>
    </row>
    <row r="17" spans="1:5" ht="20.25">
      <c r="A17" s="96" t="s">
        <v>17</v>
      </c>
      <c r="B17" s="96"/>
      <c r="C17" s="96"/>
      <c r="D17" s="96"/>
      <c r="E17" s="96"/>
    </row>
    <row r="18" spans="1:5" ht="15.75">
      <c r="A18" s="92" t="s">
        <v>18</v>
      </c>
      <c r="B18" s="92"/>
      <c r="C18" s="92"/>
      <c r="D18" s="92"/>
      <c r="E18" s="92"/>
    </row>
    <row r="19" spans="1:5" ht="14.25" customHeight="1">
      <c r="A19" s="119" t="s">
        <v>19</v>
      </c>
      <c r="B19" s="119"/>
      <c r="C19" s="119"/>
      <c r="D19" s="119"/>
      <c r="E19" s="119"/>
    </row>
    <row r="20" spans="1:5" ht="19.5" customHeight="1">
      <c r="A20" s="92" t="s">
        <v>127</v>
      </c>
      <c r="B20" s="92"/>
      <c r="C20" s="92"/>
      <c r="D20" s="92"/>
      <c r="E20" s="92"/>
    </row>
    <row r="21" spans="1:5" ht="15.75" customHeight="1">
      <c r="A21" s="93" t="s">
        <v>21</v>
      </c>
      <c r="B21" s="93"/>
      <c r="C21" s="93"/>
      <c r="D21" s="93"/>
      <c r="E21" s="93"/>
    </row>
    <row r="22" spans="1:5" ht="15.75" customHeight="1">
      <c r="A22" s="16" t="s">
        <v>22</v>
      </c>
      <c r="B22" s="17" t="s">
        <v>23</v>
      </c>
      <c r="C22" s="16"/>
      <c r="D22" s="16"/>
      <c r="E22" s="16"/>
    </row>
    <row r="23" spans="1:5" ht="31.5" customHeight="1">
      <c r="A23" s="18" t="s">
        <v>24</v>
      </c>
      <c r="B23" s="16"/>
      <c r="C23" s="120" t="s">
        <v>128</v>
      </c>
      <c r="D23" s="120"/>
      <c r="E23" s="120"/>
    </row>
    <row r="24" spans="1:5" ht="21" customHeight="1">
      <c r="A24" s="16" t="s">
        <v>26</v>
      </c>
      <c r="B24" s="16"/>
      <c r="C24" s="16"/>
      <c r="D24" s="63"/>
      <c r="E24" s="63"/>
    </row>
    <row r="25" spans="1:9" ht="48.75" customHeight="1">
      <c r="A25" s="90" t="s">
        <v>27</v>
      </c>
      <c r="B25" s="90"/>
      <c r="C25" s="90"/>
      <c r="D25" s="121" t="s">
        <v>131</v>
      </c>
      <c r="E25" s="121"/>
      <c r="F25" s="64"/>
      <c r="G25" s="64"/>
      <c r="H25" s="64"/>
      <c r="I25" s="64"/>
    </row>
    <row r="26" spans="1:5" ht="15" customHeight="1">
      <c r="A26" s="16"/>
      <c r="B26" s="16"/>
      <c r="C26" s="63"/>
      <c r="D26" s="63"/>
      <c r="E26" s="63"/>
    </row>
    <row r="27" spans="3:5" ht="15">
      <c r="C27" s="65"/>
      <c r="D27" s="66"/>
      <c r="E27" s="23" t="s">
        <v>29</v>
      </c>
    </row>
    <row r="28" spans="1:5" s="4" customFormat="1" ht="15.75">
      <c r="A28" s="100" t="s">
        <v>30</v>
      </c>
      <c r="B28" s="130" t="s">
        <v>31</v>
      </c>
      <c r="C28" s="67" t="s">
        <v>32</v>
      </c>
      <c r="D28" s="68"/>
      <c r="E28" s="130" t="s">
        <v>33</v>
      </c>
    </row>
    <row r="29" spans="1:5" s="4" customFormat="1" ht="23.25" customHeight="1">
      <c r="A29" s="100"/>
      <c r="B29" s="131"/>
      <c r="C29" s="24" t="s">
        <v>34</v>
      </c>
      <c r="D29" s="24" t="s">
        <v>35</v>
      </c>
      <c r="E29" s="131"/>
    </row>
    <row r="30" spans="1:5" s="14" customFormat="1" ht="15">
      <c r="A30" s="25">
        <v>1</v>
      </c>
      <c r="B30" s="25">
        <v>2</v>
      </c>
      <c r="C30" s="25">
        <v>3</v>
      </c>
      <c r="D30" s="25">
        <v>4</v>
      </c>
      <c r="E30" s="25">
        <v>5</v>
      </c>
    </row>
    <row r="31" spans="1:5" ht="18.75" customHeight="1">
      <c r="A31" s="26" t="s">
        <v>36</v>
      </c>
      <c r="B31" s="25" t="s">
        <v>37</v>
      </c>
      <c r="C31" s="42">
        <f>C32</f>
        <v>7583690</v>
      </c>
      <c r="D31" s="27">
        <f>D33</f>
        <v>731156</v>
      </c>
      <c r="E31" s="27">
        <f>SUM(C31:D31)</f>
        <v>8314846</v>
      </c>
    </row>
    <row r="32" spans="1:5" ht="15.75" customHeight="1">
      <c r="A32" s="28" t="s">
        <v>38</v>
      </c>
      <c r="B32" s="25" t="s">
        <v>37</v>
      </c>
      <c r="C32" s="27">
        <f>C50+C85+C105+C110</f>
        <v>7583690</v>
      </c>
      <c r="D32" s="29" t="s">
        <v>37</v>
      </c>
      <c r="E32" s="27">
        <f>SUM(C32:D32)</f>
        <v>7583690</v>
      </c>
    </row>
    <row r="33" spans="1:5" ht="15.75" customHeight="1">
      <c r="A33" s="28" t="s">
        <v>39</v>
      </c>
      <c r="B33" s="25" t="s">
        <v>37</v>
      </c>
      <c r="C33" s="29" t="s">
        <v>37</v>
      </c>
      <c r="D33" s="27">
        <f>D34+D43</f>
        <v>731156</v>
      </c>
      <c r="E33" s="27">
        <f>SUM(C33:D33)</f>
        <v>731156</v>
      </c>
    </row>
    <row r="34" spans="1:5" ht="26.25">
      <c r="A34" s="30" t="s">
        <v>40</v>
      </c>
      <c r="B34" s="31">
        <v>25010000</v>
      </c>
      <c r="C34" s="32" t="s">
        <v>37</v>
      </c>
      <c r="D34" s="27">
        <f>D35+D37+D38+D39</f>
        <v>731156</v>
      </c>
      <c r="E34" s="27">
        <f>SUM(C34:D34)</f>
        <v>731156</v>
      </c>
    </row>
    <row r="35" spans="1:5" ht="25.5" customHeight="1">
      <c r="A35" s="33" t="s">
        <v>41</v>
      </c>
      <c r="B35" s="31">
        <v>25010100</v>
      </c>
      <c r="C35" s="32" t="s">
        <v>37</v>
      </c>
      <c r="D35" s="27">
        <v>726156</v>
      </c>
      <c r="E35" s="27">
        <f aca="true" t="shared" si="0" ref="E35:E47">SUM(C35:D35)</f>
        <v>726156</v>
      </c>
    </row>
    <row r="36" spans="1:5" ht="16.5" customHeight="1" hidden="1">
      <c r="A36" s="28" t="s">
        <v>42</v>
      </c>
      <c r="B36" s="31">
        <v>25010100</v>
      </c>
      <c r="C36" s="32" t="s">
        <v>37</v>
      </c>
      <c r="D36" s="27"/>
      <c r="E36" s="27">
        <f t="shared" si="0"/>
        <v>0</v>
      </c>
    </row>
    <row r="37" spans="1:5" ht="26.25" customHeight="1">
      <c r="A37" s="33" t="s">
        <v>43</v>
      </c>
      <c r="B37" s="31">
        <v>25010200</v>
      </c>
      <c r="C37" s="32" t="s">
        <v>37</v>
      </c>
      <c r="D37" s="27">
        <v>0</v>
      </c>
      <c r="E37" s="27">
        <f t="shared" si="0"/>
        <v>0</v>
      </c>
    </row>
    <row r="38" spans="1:5" ht="29.25" customHeight="1">
      <c r="A38" s="33" t="s">
        <v>132</v>
      </c>
      <c r="B38" s="31">
        <v>25010300</v>
      </c>
      <c r="C38" s="32" t="s">
        <v>37</v>
      </c>
      <c r="D38" s="27">
        <v>0</v>
      </c>
      <c r="E38" s="27">
        <f t="shared" si="0"/>
        <v>0</v>
      </c>
    </row>
    <row r="39" spans="1:5" ht="30" customHeight="1">
      <c r="A39" s="34" t="s">
        <v>45</v>
      </c>
      <c r="B39" s="31">
        <v>25010400</v>
      </c>
      <c r="C39" s="32" t="s">
        <v>37</v>
      </c>
      <c r="D39" s="27">
        <v>5000</v>
      </c>
      <c r="E39" s="27">
        <f t="shared" si="0"/>
        <v>5000</v>
      </c>
    </row>
    <row r="40" spans="1:5" ht="16.5" customHeight="1">
      <c r="A40" s="35" t="s">
        <v>46</v>
      </c>
      <c r="B40" s="31">
        <v>25020000</v>
      </c>
      <c r="C40" s="29" t="s">
        <v>37</v>
      </c>
      <c r="D40" s="27">
        <v>0</v>
      </c>
      <c r="E40" s="27">
        <f t="shared" si="0"/>
        <v>0</v>
      </c>
    </row>
    <row r="41" spans="1:5" ht="16.5" customHeight="1" hidden="1">
      <c r="A41" s="36" t="s">
        <v>47</v>
      </c>
      <c r="B41" s="31">
        <v>25020100</v>
      </c>
      <c r="C41" s="29">
        <v>0</v>
      </c>
      <c r="D41" s="27">
        <v>0</v>
      </c>
      <c r="E41" s="27">
        <f t="shared" si="0"/>
        <v>0</v>
      </c>
    </row>
    <row r="42" spans="1:5" ht="16.5" customHeight="1" hidden="1">
      <c r="A42" s="36" t="s">
        <v>48</v>
      </c>
      <c r="B42" s="31">
        <v>25020200</v>
      </c>
      <c r="C42" s="29">
        <v>0</v>
      </c>
      <c r="D42" s="27">
        <v>0</v>
      </c>
      <c r="E42" s="27">
        <f t="shared" si="0"/>
        <v>0</v>
      </c>
    </row>
    <row r="43" spans="1:5" ht="16.5" customHeight="1">
      <c r="A43" s="35" t="s">
        <v>49</v>
      </c>
      <c r="B43" s="31"/>
      <c r="C43" s="29" t="s">
        <v>37</v>
      </c>
      <c r="D43" s="27">
        <f>D45</f>
        <v>0</v>
      </c>
      <c r="E43" s="27">
        <f t="shared" si="0"/>
        <v>0</v>
      </c>
    </row>
    <row r="44" spans="1:5" ht="16.5" customHeight="1">
      <c r="A44" s="28" t="s">
        <v>50</v>
      </c>
      <c r="B44" s="31"/>
      <c r="C44" s="29" t="s">
        <v>37</v>
      </c>
      <c r="D44" s="27">
        <v>0</v>
      </c>
      <c r="E44" s="27">
        <f t="shared" si="0"/>
        <v>0</v>
      </c>
    </row>
    <row r="45" spans="1:5" ht="26.25" customHeight="1">
      <c r="A45" s="33" t="s">
        <v>51</v>
      </c>
      <c r="B45" s="31"/>
      <c r="C45" s="29" t="s">
        <v>37</v>
      </c>
      <c r="D45" s="27">
        <f>D46</f>
        <v>0</v>
      </c>
      <c r="E45" s="27">
        <f t="shared" si="0"/>
        <v>0</v>
      </c>
    </row>
    <row r="46" spans="1:5" ht="33.75" customHeight="1" hidden="1">
      <c r="A46" s="37" t="s">
        <v>52</v>
      </c>
      <c r="B46" s="31">
        <v>602400</v>
      </c>
      <c r="C46" s="29" t="s">
        <v>37</v>
      </c>
      <c r="D46" s="27">
        <v>0</v>
      </c>
      <c r="E46" s="27">
        <f t="shared" si="0"/>
        <v>0</v>
      </c>
    </row>
    <row r="47" spans="1:5" ht="16.5" customHeight="1">
      <c r="A47" s="116" t="s">
        <v>53</v>
      </c>
      <c r="B47" s="31"/>
      <c r="C47" s="29" t="s">
        <v>37</v>
      </c>
      <c r="D47" s="27">
        <v>0</v>
      </c>
      <c r="E47" s="27">
        <f t="shared" si="0"/>
        <v>0</v>
      </c>
    </row>
    <row r="48" spans="1:5" ht="16.5" customHeight="1">
      <c r="A48" s="117"/>
      <c r="B48" s="31"/>
      <c r="C48" s="29" t="s">
        <v>37</v>
      </c>
      <c r="D48" s="38" t="s">
        <v>54</v>
      </c>
      <c r="E48" s="38" t="s">
        <v>54</v>
      </c>
    </row>
    <row r="49" spans="1:5" ht="15.75">
      <c r="A49" s="26" t="s">
        <v>55</v>
      </c>
      <c r="B49" s="31" t="s">
        <v>37</v>
      </c>
      <c r="C49" s="27">
        <f>C50+C85</f>
        <v>7583690</v>
      </c>
      <c r="D49" s="27">
        <f>D50+D85</f>
        <v>731156</v>
      </c>
      <c r="E49" s="27">
        <f>SUM(C49:D49)</f>
        <v>8314846</v>
      </c>
    </row>
    <row r="50" spans="1:5" ht="15">
      <c r="A50" s="39" t="s">
        <v>56</v>
      </c>
      <c r="B50" s="31">
        <v>2000</v>
      </c>
      <c r="C50" s="27">
        <f>C52+C55+C56+C73+C76+C80+C84</f>
        <v>7583690</v>
      </c>
      <c r="D50" s="27">
        <f>D52+D55+D56+D73+D76+D80+D84</f>
        <v>711156</v>
      </c>
      <c r="E50" s="27">
        <f>C50+D50</f>
        <v>8294846</v>
      </c>
    </row>
    <row r="51" spans="1:5" ht="15">
      <c r="A51" s="53" t="s">
        <v>57</v>
      </c>
      <c r="B51" s="31">
        <v>2100</v>
      </c>
      <c r="C51" s="27">
        <f>C52+C55</f>
        <v>7282415</v>
      </c>
      <c r="D51" s="27">
        <f>D52+D55</f>
        <v>541431</v>
      </c>
      <c r="E51" s="27">
        <f aca="true" t="shared" si="1" ref="E51:E110">C51+D51</f>
        <v>7823846</v>
      </c>
    </row>
    <row r="52" spans="1:5" ht="15">
      <c r="A52" s="28" t="s">
        <v>58</v>
      </c>
      <c r="B52" s="31">
        <v>2110</v>
      </c>
      <c r="C52" s="27">
        <f>C53+C54</f>
        <v>5969189</v>
      </c>
      <c r="D52" s="27">
        <f>D53+D54</f>
        <v>443796</v>
      </c>
      <c r="E52" s="27">
        <f t="shared" si="1"/>
        <v>6412985</v>
      </c>
    </row>
    <row r="53" spans="1:5" ht="15">
      <c r="A53" s="28" t="s">
        <v>59</v>
      </c>
      <c r="B53" s="31">
        <v>2111</v>
      </c>
      <c r="C53" s="27">
        <v>5969189</v>
      </c>
      <c r="D53" s="27">
        <v>443796</v>
      </c>
      <c r="E53" s="27">
        <f t="shared" si="1"/>
        <v>6412985</v>
      </c>
    </row>
    <row r="54" spans="1:5" ht="15">
      <c r="A54" s="28" t="s">
        <v>60</v>
      </c>
      <c r="B54" s="31">
        <v>2112</v>
      </c>
      <c r="C54" s="27">
        <v>0</v>
      </c>
      <c r="D54" s="27">
        <v>0</v>
      </c>
      <c r="E54" s="27">
        <f t="shared" si="1"/>
        <v>0</v>
      </c>
    </row>
    <row r="55" spans="1:5" ht="15">
      <c r="A55" s="28" t="s">
        <v>61</v>
      </c>
      <c r="B55" s="31">
        <v>2120</v>
      </c>
      <c r="C55" s="27">
        <v>1313226</v>
      </c>
      <c r="D55" s="27">
        <v>97635</v>
      </c>
      <c r="E55" s="27">
        <f t="shared" si="1"/>
        <v>1410861</v>
      </c>
    </row>
    <row r="56" spans="1:5" ht="15">
      <c r="A56" s="33" t="s">
        <v>62</v>
      </c>
      <c r="B56" s="31">
        <v>2200</v>
      </c>
      <c r="C56" s="27">
        <f>C57+C58+C59+C60+C61+C62+C63+C70</f>
        <v>301275</v>
      </c>
      <c r="D56" s="27">
        <f>D57+D58+D59+D60+D61+D62+D63+D70</f>
        <v>168725</v>
      </c>
      <c r="E56" s="27">
        <f t="shared" si="1"/>
        <v>470000</v>
      </c>
    </row>
    <row r="57" spans="1:5" ht="15">
      <c r="A57" s="33" t="s">
        <v>63</v>
      </c>
      <c r="B57" s="31">
        <v>2210</v>
      </c>
      <c r="C57" s="27">
        <v>1300</v>
      </c>
      <c r="D57" s="27">
        <v>100000</v>
      </c>
      <c r="E57" s="27">
        <f t="shared" si="1"/>
        <v>101300</v>
      </c>
    </row>
    <row r="58" spans="1:5" ht="14.25" customHeight="1">
      <c r="A58" s="28" t="s">
        <v>64</v>
      </c>
      <c r="B58" s="31">
        <v>2220</v>
      </c>
      <c r="C58" s="27">
        <v>0</v>
      </c>
      <c r="D58" s="27">
        <v>0</v>
      </c>
      <c r="E58" s="27">
        <f t="shared" si="1"/>
        <v>0</v>
      </c>
    </row>
    <row r="59" spans="1:5" ht="15">
      <c r="A59" s="28" t="s">
        <v>65</v>
      </c>
      <c r="B59" s="31">
        <v>2230</v>
      </c>
      <c r="C59" s="27">
        <v>0</v>
      </c>
      <c r="D59" s="27">
        <v>0</v>
      </c>
      <c r="E59" s="27">
        <f t="shared" si="1"/>
        <v>0</v>
      </c>
    </row>
    <row r="60" spans="1:5" ht="15">
      <c r="A60" s="28" t="s">
        <v>66</v>
      </c>
      <c r="B60" s="31">
        <v>2240</v>
      </c>
      <c r="C60" s="27">
        <v>12107</v>
      </c>
      <c r="D60" s="27">
        <v>50000</v>
      </c>
      <c r="E60" s="27">
        <f t="shared" si="1"/>
        <v>62107</v>
      </c>
    </row>
    <row r="61" spans="1:5" ht="14.25" customHeight="1">
      <c r="A61" s="28" t="s">
        <v>67</v>
      </c>
      <c r="B61" s="31">
        <v>2250</v>
      </c>
      <c r="C61" s="27">
        <v>0</v>
      </c>
      <c r="D61" s="27">
        <v>10000</v>
      </c>
      <c r="E61" s="27">
        <f t="shared" si="1"/>
        <v>10000</v>
      </c>
    </row>
    <row r="62" spans="1:5" ht="15">
      <c r="A62" s="33" t="s">
        <v>68</v>
      </c>
      <c r="B62" s="31">
        <v>2260</v>
      </c>
      <c r="C62" s="27">
        <v>0</v>
      </c>
      <c r="D62" s="27">
        <v>0</v>
      </c>
      <c r="E62" s="27">
        <f t="shared" si="1"/>
        <v>0</v>
      </c>
    </row>
    <row r="63" spans="1:5" ht="15">
      <c r="A63" s="28" t="s">
        <v>69</v>
      </c>
      <c r="B63" s="31">
        <v>2270</v>
      </c>
      <c r="C63" s="27">
        <f>SUM(C64:C68)</f>
        <v>287868</v>
      </c>
      <c r="D63" s="27">
        <f>SUM(D64:D68)</f>
        <v>8725</v>
      </c>
      <c r="E63" s="27">
        <f t="shared" si="1"/>
        <v>296593</v>
      </c>
    </row>
    <row r="64" spans="1:5" ht="15">
      <c r="A64" s="28" t="s">
        <v>70</v>
      </c>
      <c r="B64" s="31">
        <v>2271</v>
      </c>
      <c r="C64" s="27">
        <v>239814</v>
      </c>
      <c r="D64" s="27">
        <v>4450</v>
      </c>
      <c r="E64" s="27">
        <f t="shared" si="1"/>
        <v>244264</v>
      </c>
    </row>
    <row r="65" spans="1:5" ht="15">
      <c r="A65" s="28" t="s">
        <v>71</v>
      </c>
      <c r="B65" s="31">
        <v>2272</v>
      </c>
      <c r="C65" s="27">
        <v>6181</v>
      </c>
      <c r="D65" s="27">
        <v>1789</v>
      </c>
      <c r="E65" s="27">
        <f t="shared" si="1"/>
        <v>7970</v>
      </c>
    </row>
    <row r="66" spans="1:5" ht="15">
      <c r="A66" s="28" t="s">
        <v>72</v>
      </c>
      <c r="B66" s="31">
        <v>2273</v>
      </c>
      <c r="C66" s="27">
        <v>40310</v>
      </c>
      <c r="D66" s="27">
        <v>2486</v>
      </c>
      <c r="E66" s="27">
        <f t="shared" si="1"/>
        <v>42796</v>
      </c>
    </row>
    <row r="67" spans="1:5" ht="15">
      <c r="A67" s="28" t="s">
        <v>73</v>
      </c>
      <c r="B67" s="31">
        <v>2274</v>
      </c>
      <c r="C67" s="27">
        <v>0</v>
      </c>
      <c r="D67" s="27">
        <v>0</v>
      </c>
      <c r="E67" s="27">
        <f t="shared" si="1"/>
        <v>0</v>
      </c>
    </row>
    <row r="68" spans="1:5" ht="15">
      <c r="A68" s="28" t="s">
        <v>74</v>
      </c>
      <c r="B68" s="31">
        <v>2275</v>
      </c>
      <c r="C68" s="27">
        <v>1563</v>
      </c>
      <c r="D68" s="27">
        <v>0</v>
      </c>
      <c r="E68" s="27">
        <f t="shared" si="1"/>
        <v>1563</v>
      </c>
    </row>
    <row r="69" spans="1:5" ht="15">
      <c r="A69" s="28" t="s">
        <v>75</v>
      </c>
      <c r="B69" s="31">
        <v>2276</v>
      </c>
      <c r="C69" s="27">
        <v>0</v>
      </c>
      <c r="D69" s="27">
        <v>0</v>
      </c>
      <c r="E69" s="27">
        <f t="shared" si="1"/>
        <v>0</v>
      </c>
    </row>
    <row r="70" spans="1:5" ht="26.25">
      <c r="A70" s="33" t="s">
        <v>76</v>
      </c>
      <c r="B70" s="31">
        <v>2280</v>
      </c>
      <c r="C70" s="27">
        <f>SUM(C71:C72)</f>
        <v>0</v>
      </c>
      <c r="D70" s="27">
        <f>SUM(D71:D72)</f>
        <v>0</v>
      </c>
      <c r="E70" s="27">
        <f t="shared" si="1"/>
        <v>0</v>
      </c>
    </row>
    <row r="71" spans="1:5" ht="26.25">
      <c r="A71" s="33" t="s">
        <v>77</v>
      </c>
      <c r="B71" s="31">
        <v>2281</v>
      </c>
      <c r="C71" s="27">
        <v>0</v>
      </c>
      <c r="D71" s="27">
        <v>0</v>
      </c>
      <c r="E71" s="27">
        <f t="shared" si="1"/>
        <v>0</v>
      </c>
    </row>
    <row r="72" spans="1:5" ht="26.25">
      <c r="A72" s="33" t="s">
        <v>78</v>
      </c>
      <c r="B72" s="31">
        <v>2282</v>
      </c>
      <c r="C72" s="27">
        <v>0</v>
      </c>
      <c r="D72" s="27">
        <v>0</v>
      </c>
      <c r="E72" s="27">
        <f t="shared" si="1"/>
        <v>0</v>
      </c>
    </row>
    <row r="73" spans="1:5" ht="15">
      <c r="A73" s="33" t="s">
        <v>79</v>
      </c>
      <c r="B73" s="31">
        <v>2400</v>
      </c>
      <c r="C73" s="27">
        <f>SUM(C74:C75)</f>
        <v>0</v>
      </c>
      <c r="D73" s="27">
        <f>SUM(D74:D75)</f>
        <v>0</v>
      </c>
      <c r="E73" s="27">
        <f t="shared" si="1"/>
        <v>0</v>
      </c>
    </row>
    <row r="74" spans="1:5" ht="15">
      <c r="A74" s="33" t="s">
        <v>80</v>
      </c>
      <c r="B74" s="31">
        <v>2410</v>
      </c>
      <c r="C74" s="27">
        <v>0</v>
      </c>
      <c r="D74" s="27">
        <v>0</v>
      </c>
      <c r="E74" s="27">
        <f t="shared" si="1"/>
        <v>0</v>
      </c>
    </row>
    <row r="75" spans="1:5" ht="15">
      <c r="A75" s="33" t="s">
        <v>81</v>
      </c>
      <c r="B75" s="31">
        <v>2420</v>
      </c>
      <c r="C75" s="27">
        <v>0</v>
      </c>
      <c r="D75" s="27">
        <v>0</v>
      </c>
      <c r="E75" s="27">
        <f t="shared" si="1"/>
        <v>0</v>
      </c>
    </row>
    <row r="76" spans="1:5" ht="15">
      <c r="A76" s="33" t="s">
        <v>82</v>
      </c>
      <c r="B76" s="31">
        <v>2600</v>
      </c>
      <c r="C76" s="27">
        <f>SUM(C77:C79)</f>
        <v>0</v>
      </c>
      <c r="D76" s="27">
        <f>SUM(D77:D79)</f>
        <v>0</v>
      </c>
      <c r="E76" s="27">
        <f t="shared" si="1"/>
        <v>0</v>
      </c>
    </row>
    <row r="77" spans="1:5" ht="15">
      <c r="A77" s="33" t="s">
        <v>83</v>
      </c>
      <c r="B77" s="31">
        <v>2610</v>
      </c>
      <c r="C77" s="27">
        <v>0</v>
      </c>
      <c r="D77" s="27">
        <v>0</v>
      </c>
      <c r="E77" s="27">
        <f t="shared" si="1"/>
        <v>0</v>
      </c>
    </row>
    <row r="78" spans="1:5" ht="27" customHeight="1">
      <c r="A78" s="33" t="s">
        <v>84</v>
      </c>
      <c r="B78" s="31">
        <v>2620</v>
      </c>
      <c r="C78" s="27">
        <v>0</v>
      </c>
      <c r="D78" s="27">
        <v>0</v>
      </c>
      <c r="E78" s="27">
        <f t="shared" si="1"/>
        <v>0</v>
      </c>
    </row>
    <row r="79" spans="1:5" ht="15">
      <c r="A79" s="33" t="s">
        <v>85</v>
      </c>
      <c r="B79" s="31">
        <v>2630</v>
      </c>
      <c r="C79" s="27">
        <v>0</v>
      </c>
      <c r="D79" s="27">
        <v>0</v>
      </c>
      <c r="E79" s="27">
        <f t="shared" si="1"/>
        <v>0</v>
      </c>
    </row>
    <row r="80" spans="1:5" ht="15">
      <c r="A80" s="28" t="s">
        <v>86</v>
      </c>
      <c r="B80" s="31">
        <v>2700</v>
      </c>
      <c r="C80" s="27">
        <f>SUM(C81:C83)</f>
        <v>0</v>
      </c>
      <c r="D80" s="27">
        <f>SUM(D81:D83)</f>
        <v>0</v>
      </c>
      <c r="E80" s="27">
        <f t="shared" si="1"/>
        <v>0</v>
      </c>
    </row>
    <row r="81" spans="1:5" ht="15">
      <c r="A81" s="28" t="s">
        <v>87</v>
      </c>
      <c r="B81" s="31">
        <v>2710</v>
      </c>
      <c r="C81" s="27">
        <v>0</v>
      </c>
      <c r="D81" s="27">
        <v>0</v>
      </c>
      <c r="E81" s="27">
        <f t="shared" si="1"/>
        <v>0</v>
      </c>
    </row>
    <row r="82" spans="1:5" ht="15">
      <c r="A82" s="28" t="s">
        <v>88</v>
      </c>
      <c r="B82" s="31">
        <v>2720</v>
      </c>
      <c r="C82" s="27">
        <v>0</v>
      </c>
      <c r="D82" s="27">
        <v>0</v>
      </c>
      <c r="E82" s="27">
        <f t="shared" si="1"/>
        <v>0</v>
      </c>
    </row>
    <row r="83" spans="1:5" ht="15">
      <c r="A83" s="28" t="s">
        <v>89</v>
      </c>
      <c r="B83" s="31">
        <v>2730</v>
      </c>
      <c r="C83" s="27">
        <v>0</v>
      </c>
      <c r="D83" s="27">
        <v>0</v>
      </c>
      <c r="E83" s="27">
        <f t="shared" si="1"/>
        <v>0</v>
      </c>
    </row>
    <row r="84" spans="1:5" ht="15">
      <c r="A84" s="28" t="s">
        <v>90</v>
      </c>
      <c r="B84" s="31">
        <v>2800</v>
      </c>
      <c r="C84" s="27">
        <v>0</v>
      </c>
      <c r="D84" s="27">
        <v>1000</v>
      </c>
      <c r="E84" s="27">
        <f t="shared" si="1"/>
        <v>1000</v>
      </c>
    </row>
    <row r="85" spans="1:5" ht="15">
      <c r="A85" s="39" t="s">
        <v>91</v>
      </c>
      <c r="B85" s="31">
        <v>3000</v>
      </c>
      <c r="C85" s="27">
        <f>C86+C100</f>
        <v>0</v>
      </c>
      <c r="D85" s="27">
        <f>D86+D100</f>
        <v>20000</v>
      </c>
      <c r="E85" s="27">
        <f t="shared" si="1"/>
        <v>20000</v>
      </c>
    </row>
    <row r="86" spans="1:5" ht="15">
      <c r="A86" s="28" t="s">
        <v>92</v>
      </c>
      <c r="B86" s="31">
        <v>3100</v>
      </c>
      <c r="C86" s="27">
        <f>C87+C88+C91+C94+C98+C99</f>
        <v>0</v>
      </c>
      <c r="D86" s="27">
        <f>D87+D88+D91+D94+D98+D99</f>
        <v>20000</v>
      </c>
      <c r="E86" s="27">
        <f t="shared" si="1"/>
        <v>20000</v>
      </c>
    </row>
    <row r="87" spans="1:5" ht="15">
      <c r="A87" s="33" t="s">
        <v>93</v>
      </c>
      <c r="B87" s="31">
        <v>3110</v>
      </c>
      <c r="C87" s="27">
        <v>0</v>
      </c>
      <c r="D87" s="27">
        <v>20000</v>
      </c>
      <c r="E87" s="27">
        <f t="shared" si="1"/>
        <v>20000</v>
      </c>
    </row>
    <row r="88" spans="1:5" ht="15">
      <c r="A88" s="28" t="s">
        <v>94</v>
      </c>
      <c r="B88" s="31">
        <v>3120</v>
      </c>
      <c r="C88" s="27">
        <f>SUM(C89:C90)</f>
        <v>0</v>
      </c>
      <c r="D88" s="27">
        <f>SUM(D89:D90)</f>
        <v>0</v>
      </c>
      <c r="E88" s="27">
        <f t="shared" si="1"/>
        <v>0</v>
      </c>
    </row>
    <row r="89" spans="1:5" ht="15">
      <c r="A89" s="28" t="s">
        <v>95</v>
      </c>
      <c r="B89" s="31">
        <v>3121</v>
      </c>
      <c r="C89" s="27">
        <v>0</v>
      </c>
      <c r="D89" s="27">
        <v>0</v>
      </c>
      <c r="E89" s="27">
        <f t="shared" si="1"/>
        <v>0</v>
      </c>
    </row>
    <row r="90" spans="1:5" ht="15">
      <c r="A90" s="28" t="s">
        <v>96</v>
      </c>
      <c r="B90" s="31">
        <v>3122</v>
      </c>
      <c r="C90" s="27">
        <v>0</v>
      </c>
      <c r="D90" s="27">
        <v>0</v>
      </c>
      <c r="E90" s="27">
        <f t="shared" si="1"/>
        <v>0</v>
      </c>
    </row>
    <row r="91" spans="1:5" ht="15">
      <c r="A91" s="28" t="s">
        <v>97</v>
      </c>
      <c r="B91" s="31">
        <v>3130</v>
      </c>
      <c r="C91" s="27">
        <f>SUM(C92:C93)</f>
        <v>0</v>
      </c>
      <c r="D91" s="27">
        <f>SUM(D92:D93)</f>
        <v>0</v>
      </c>
      <c r="E91" s="27">
        <f t="shared" si="1"/>
        <v>0</v>
      </c>
    </row>
    <row r="92" spans="1:5" ht="15">
      <c r="A92" s="28" t="s">
        <v>98</v>
      </c>
      <c r="B92" s="31">
        <v>3131</v>
      </c>
      <c r="C92" s="27">
        <v>0</v>
      </c>
      <c r="D92" s="27">
        <v>0</v>
      </c>
      <c r="E92" s="27">
        <f t="shared" si="1"/>
        <v>0</v>
      </c>
    </row>
    <row r="93" spans="1:5" ht="15">
      <c r="A93" s="28" t="s">
        <v>99</v>
      </c>
      <c r="B93" s="31">
        <v>3132</v>
      </c>
      <c r="C93" s="27">
        <v>0</v>
      </c>
      <c r="D93" s="27">
        <v>0</v>
      </c>
      <c r="E93" s="27">
        <f t="shared" si="1"/>
        <v>0</v>
      </c>
    </row>
    <row r="94" spans="1:5" ht="15">
      <c r="A94" s="28" t="s">
        <v>100</v>
      </c>
      <c r="B94" s="31">
        <v>3140</v>
      </c>
      <c r="C94" s="27">
        <f>SUM(C95:C97)</f>
        <v>0</v>
      </c>
      <c r="D94" s="27">
        <f>SUM(D95:D97)</f>
        <v>0</v>
      </c>
      <c r="E94" s="27">
        <f t="shared" si="1"/>
        <v>0</v>
      </c>
    </row>
    <row r="95" spans="1:5" ht="15">
      <c r="A95" s="28" t="s">
        <v>101</v>
      </c>
      <c r="B95" s="31">
        <v>3141</v>
      </c>
      <c r="C95" s="27">
        <v>0</v>
      </c>
      <c r="D95" s="27">
        <v>0</v>
      </c>
      <c r="E95" s="27">
        <f t="shared" si="1"/>
        <v>0</v>
      </c>
    </row>
    <row r="96" spans="1:5" ht="15">
      <c r="A96" s="28" t="s">
        <v>102</v>
      </c>
      <c r="B96" s="31">
        <v>3142</v>
      </c>
      <c r="C96" s="27">
        <v>0</v>
      </c>
      <c r="D96" s="27">
        <v>0</v>
      </c>
      <c r="E96" s="27">
        <f t="shared" si="1"/>
        <v>0</v>
      </c>
    </row>
    <row r="97" spans="1:5" ht="15">
      <c r="A97" s="28" t="s">
        <v>103</v>
      </c>
      <c r="B97" s="31">
        <v>3143</v>
      </c>
      <c r="C97" s="27">
        <v>0</v>
      </c>
      <c r="D97" s="27">
        <v>0</v>
      </c>
      <c r="E97" s="27">
        <f t="shared" si="1"/>
        <v>0</v>
      </c>
    </row>
    <row r="98" spans="1:5" ht="15">
      <c r="A98" s="52" t="s">
        <v>104</v>
      </c>
      <c r="B98" s="31">
        <v>3150</v>
      </c>
      <c r="C98" s="27">
        <v>0</v>
      </c>
      <c r="D98" s="27">
        <v>0</v>
      </c>
      <c r="E98" s="27">
        <f t="shared" si="1"/>
        <v>0</v>
      </c>
    </row>
    <row r="99" spans="1:5" ht="15">
      <c r="A99" s="52" t="s">
        <v>105</v>
      </c>
      <c r="B99" s="31">
        <v>3160</v>
      </c>
      <c r="C99" s="27">
        <v>0</v>
      </c>
      <c r="D99" s="27">
        <v>0</v>
      </c>
      <c r="E99" s="27">
        <f t="shared" si="1"/>
        <v>0</v>
      </c>
    </row>
    <row r="100" spans="1:5" ht="15">
      <c r="A100" s="53" t="s">
        <v>106</v>
      </c>
      <c r="B100" s="31">
        <v>3200</v>
      </c>
      <c r="C100" s="27">
        <f>SUM(C101:C104)</f>
        <v>0</v>
      </c>
      <c r="D100" s="27">
        <f>SUM(D101:D104)</f>
        <v>0</v>
      </c>
      <c r="E100" s="27">
        <f t="shared" si="1"/>
        <v>0</v>
      </c>
    </row>
    <row r="101" spans="1:5" ht="15">
      <c r="A101" s="33" t="s">
        <v>107</v>
      </c>
      <c r="B101" s="31">
        <v>3210</v>
      </c>
      <c r="C101" s="27">
        <v>0</v>
      </c>
      <c r="D101" s="27">
        <v>0</v>
      </c>
      <c r="E101" s="27">
        <f t="shared" si="1"/>
        <v>0</v>
      </c>
    </row>
    <row r="102" spans="1:5" ht="15">
      <c r="A102" s="33" t="s">
        <v>108</v>
      </c>
      <c r="B102" s="31">
        <v>3220</v>
      </c>
      <c r="C102" s="27">
        <v>0</v>
      </c>
      <c r="D102" s="27">
        <v>0</v>
      </c>
      <c r="E102" s="27">
        <f t="shared" si="1"/>
        <v>0</v>
      </c>
    </row>
    <row r="103" spans="1:5" ht="15">
      <c r="A103" s="33" t="s">
        <v>109</v>
      </c>
      <c r="B103" s="31">
        <v>3230</v>
      </c>
      <c r="C103" s="27">
        <v>0</v>
      </c>
      <c r="D103" s="27">
        <v>0</v>
      </c>
      <c r="E103" s="27">
        <f t="shared" si="1"/>
        <v>0</v>
      </c>
    </row>
    <row r="104" spans="1:5" ht="15">
      <c r="A104" s="28" t="s">
        <v>110</v>
      </c>
      <c r="B104" s="25">
        <v>3240</v>
      </c>
      <c r="C104" s="27">
        <v>0</v>
      </c>
      <c r="D104" s="27">
        <v>0</v>
      </c>
      <c r="E104" s="27">
        <f t="shared" si="1"/>
        <v>0</v>
      </c>
    </row>
    <row r="105" spans="1:5" ht="15">
      <c r="A105" s="39" t="s">
        <v>111</v>
      </c>
      <c r="B105" s="25">
        <v>4110</v>
      </c>
      <c r="C105" s="27">
        <f>SUM(C106:C108)</f>
        <v>0</v>
      </c>
      <c r="D105" s="27">
        <f>SUM(D106:D108)</f>
        <v>0</v>
      </c>
      <c r="E105" s="27">
        <f t="shared" si="1"/>
        <v>0</v>
      </c>
    </row>
    <row r="106" spans="1:5" ht="14.25" customHeight="1">
      <c r="A106" s="28" t="s">
        <v>112</v>
      </c>
      <c r="B106" s="25">
        <v>4111</v>
      </c>
      <c r="C106" s="27">
        <v>0</v>
      </c>
      <c r="D106" s="27">
        <v>0</v>
      </c>
      <c r="E106" s="27">
        <f t="shared" si="1"/>
        <v>0</v>
      </c>
    </row>
    <row r="107" spans="1:5" ht="16.5" customHeight="1">
      <c r="A107" s="28" t="s">
        <v>113</v>
      </c>
      <c r="B107" s="25">
        <v>4112</v>
      </c>
      <c r="C107" s="27">
        <v>0</v>
      </c>
      <c r="D107" s="27">
        <v>0</v>
      </c>
      <c r="E107" s="27">
        <f t="shared" si="1"/>
        <v>0</v>
      </c>
    </row>
    <row r="108" spans="1:5" ht="16.5" customHeight="1">
      <c r="A108" s="28" t="s">
        <v>114</v>
      </c>
      <c r="B108" s="25">
        <v>4113</v>
      </c>
      <c r="C108" s="27">
        <v>0</v>
      </c>
      <c r="D108" s="27">
        <v>0</v>
      </c>
      <c r="E108" s="27">
        <f t="shared" si="1"/>
        <v>0</v>
      </c>
    </row>
    <row r="109" spans="1:5" ht="15">
      <c r="A109" s="39" t="s">
        <v>115</v>
      </c>
      <c r="B109" s="25">
        <v>4210</v>
      </c>
      <c r="C109" s="27">
        <v>0</v>
      </c>
      <c r="D109" s="27">
        <v>0</v>
      </c>
      <c r="E109" s="27">
        <f t="shared" si="1"/>
        <v>0</v>
      </c>
    </row>
    <row r="110" spans="1:5" ht="15">
      <c r="A110" s="53" t="s">
        <v>116</v>
      </c>
      <c r="B110" s="31">
        <v>9000</v>
      </c>
      <c r="C110" s="27">
        <v>0</v>
      </c>
      <c r="D110" s="27">
        <v>0</v>
      </c>
      <c r="E110" s="27">
        <f t="shared" si="1"/>
        <v>0</v>
      </c>
    </row>
    <row r="111" spans="1:3" ht="15.75">
      <c r="A111" s="4"/>
      <c r="B111" s="57"/>
      <c r="C111" s="4"/>
    </row>
    <row r="112" ht="15.75">
      <c r="A112" s="4" t="s">
        <v>117</v>
      </c>
    </row>
    <row r="113" spans="1:4" ht="15.75">
      <c r="A113" s="4" t="s">
        <v>118</v>
      </c>
      <c r="B113" s="12"/>
      <c r="C113" s="4"/>
      <c r="D113" s="56" t="s">
        <v>119</v>
      </c>
    </row>
    <row r="114" spans="1:4" ht="15.75">
      <c r="A114" s="4"/>
      <c r="B114" s="13" t="s">
        <v>12</v>
      </c>
      <c r="C114" s="4"/>
      <c r="D114" s="13" t="s">
        <v>13</v>
      </c>
    </row>
    <row r="115" spans="1:4" ht="15.75">
      <c r="A115" s="4"/>
      <c r="B115" s="57"/>
      <c r="C115" s="4"/>
      <c r="D115" s="58"/>
    </row>
    <row r="116" spans="1:4" ht="15.75">
      <c r="A116" s="4" t="s">
        <v>120</v>
      </c>
      <c r="B116" s="59"/>
      <c r="C116" s="4"/>
      <c r="D116" s="56" t="s">
        <v>121</v>
      </c>
    </row>
    <row r="117" spans="1:4" ht="15.75">
      <c r="A117" s="4"/>
      <c r="B117" s="13" t="s">
        <v>12</v>
      </c>
      <c r="C117" s="4"/>
      <c r="D117" s="13" t="s">
        <v>13</v>
      </c>
    </row>
    <row r="118" spans="1:3" ht="15.75">
      <c r="A118" s="4"/>
      <c r="B118" s="4"/>
      <c r="C118" s="4"/>
    </row>
    <row r="119" spans="1:4" ht="15.75">
      <c r="A119" s="10"/>
      <c r="B119" s="110"/>
      <c r="C119" s="111"/>
      <c r="D119" s="111"/>
    </row>
    <row r="120" spans="1:4" ht="15">
      <c r="A120" s="13" t="s">
        <v>14</v>
      </c>
      <c r="B120" s="112"/>
      <c r="C120" s="112"/>
      <c r="D120" s="112"/>
    </row>
    <row r="122" ht="15">
      <c r="A122" s="1" t="s">
        <v>122</v>
      </c>
    </row>
    <row r="126" spans="1:5" ht="27.75" customHeight="1">
      <c r="A126" s="106"/>
      <c r="B126" s="106"/>
      <c r="C126" s="106"/>
      <c r="D126" s="106"/>
      <c r="E126" s="106"/>
    </row>
    <row r="127" spans="1:5" ht="15">
      <c r="A127" s="107" t="s">
        <v>123</v>
      </c>
      <c r="B127" s="107"/>
      <c r="C127" s="107"/>
      <c r="D127" s="107"/>
      <c r="E127" s="107"/>
    </row>
    <row r="128" spans="1:5" ht="33" customHeight="1">
      <c r="A128" s="106" t="s">
        <v>124</v>
      </c>
      <c r="B128" s="106"/>
      <c r="C128" s="106"/>
      <c r="D128" s="106"/>
      <c r="E128" s="106"/>
    </row>
  </sheetData>
  <sheetProtection/>
  <mergeCells count="26">
    <mergeCell ref="E28:E29"/>
    <mergeCell ref="A20:E20"/>
    <mergeCell ref="A21:E21"/>
    <mergeCell ref="C23:E23"/>
    <mergeCell ref="C10:E10"/>
    <mergeCell ref="A16:E16"/>
    <mergeCell ref="A17:E17"/>
    <mergeCell ref="A19:E19"/>
    <mergeCell ref="A18:E18"/>
    <mergeCell ref="D2:E2"/>
    <mergeCell ref="D3:E3"/>
    <mergeCell ref="D4:E4"/>
    <mergeCell ref="C9:E9"/>
    <mergeCell ref="C6:E6"/>
    <mergeCell ref="C8:E8"/>
    <mergeCell ref="C7:E7"/>
    <mergeCell ref="A126:E126"/>
    <mergeCell ref="A127:E127"/>
    <mergeCell ref="A128:E128"/>
    <mergeCell ref="A25:C25"/>
    <mergeCell ref="D25:E25"/>
    <mergeCell ref="B119:D119"/>
    <mergeCell ref="B120:D120"/>
    <mergeCell ref="A47:A48"/>
    <mergeCell ref="A28:A29"/>
    <mergeCell ref="B28:B29"/>
  </mergeCells>
  <conditionalFormatting sqref="B20:E21 A18:C19 F14:IV65536 A20:A38 E27:E28 D18:E18 A16:E17 A123:D65536 C11 D27 B30:B112 B26:B28 B24:C24 D11:D15 C13:C15 A11:B14 C27:C30 D29:D30 E30 A40:A112 A6:E10 E111:E65536 E11:E14 C111:D112 D116:D118 C121:D122 D113:D114 A113:B122 C113:C118">
    <cfRule type="cellIs" priority="4" dxfId="63" operator="equal" stopIfTrue="1">
      <formula>0</formula>
    </cfRule>
  </conditionalFormatting>
  <conditionalFormatting sqref="H1:IV13 F6:G13 A15:B15 C31:E110">
    <cfRule type="cellIs" priority="5" dxfId="64" operator="equal" stopIfTrue="1">
      <formula>0</formula>
    </cfRule>
  </conditionalFormatting>
  <conditionalFormatting sqref="A17:E17">
    <cfRule type="cellIs" priority="3" dxfId="63" operator="equal" stopIfTrue="1">
      <formula>0</formula>
    </cfRule>
  </conditionalFormatting>
  <conditionalFormatting sqref="A24:A25 B24:C24">
    <cfRule type="cellIs" priority="2" dxfId="63" operator="equal" stopIfTrue="1">
      <formula>0</formula>
    </cfRule>
  </conditionalFormatting>
  <conditionalFormatting sqref="C7:E7">
    <cfRule type="cellIs" priority="1" dxfId="63" operator="equal" stopIfTrue="1">
      <formula>0</formula>
    </cfRule>
  </conditionalFormatting>
  <printOptions horizontalCentered="1"/>
  <pageMargins left="0.2755905511811024" right="0.2362204724409449" top="0.35433070866141736" bottom="0.2362204724409449" header="0.2755905511811024" footer="0.1968503937007874"/>
  <pageSetup horizontalDpi="600" verticalDpi="600" orientation="portrait" paperSize="9" scale="64" r:id="rId1"/>
  <rowBreaks count="1" manualBreakCount="1">
    <brk id="7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128"/>
  <sheetViews>
    <sheetView view="pageBreakPreview" zoomScale="75" zoomScaleSheetLayoutView="75" zoomScalePageLayoutView="0" workbookViewId="0" topLeftCell="A61">
      <selection activeCell="G24" sqref="G24"/>
    </sheetView>
  </sheetViews>
  <sheetFormatPr defaultColWidth="9.00390625" defaultRowHeight="12.75"/>
  <cols>
    <col min="1" max="1" width="63.625" style="1" customWidth="1"/>
    <col min="2" max="2" width="13.75390625" style="1" customWidth="1"/>
    <col min="3" max="4" width="20.75390625" style="1" customWidth="1"/>
    <col min="5" max="5" width="28.625" style="1" customWidth="1"/>
    <col min="6" max="6" width="9.125" style="1" customWidth="1"/>
    <col min="7" max="7" width="11.625" style="1" bestFit="1" customWidth="1"/>
    <col min="8" max="16384" width="9.125" style="1" customWidth="1"/>
  </cols>
  <sheetData>
    <row r="1" spans="4:7" ht="15">
      <c r="D1" s="2" t="s">
        <v>0</v>
      </c>
      <c r="E1" s="2"/>
      <c r="F1" s="2"/>
      <c r="G1" s="2"/>
    </row>
    <row r="2" spans="4:7" ht="15">
      <c r="D2" s="101" t="s">
        <v>1</v>
      </c>
      <c r="E2" s="101"/>
      <c r="F2" s="2"/>
      <c r="G2" s="2"/>
    </row>
    <row r="3" spans="4:7" ht="15">
      <c r="D3" s="101" t="s">
        <v>2</v>
      </c>
      <c r="E3" s="101"/>
      <c r="F3" s="2"/>
      <c r="G3" s="2"/>
    </row>
    <row r="4" spans="4:7" ht="15">
      <c r="D4" s="101" t="s">
        <v>3</v>
      </c>
      <c r="E4" s="101"/>
      <c r="F4" s="2"/>
      <c r="G4" s="2"/>
    </row>
    <row r="5" spans="4:7" ht="15">
      <c r="D5" s="3"/>
      <c r="E5" s="3"/>
      <c r="F5" s="2"/>
      <c r="G5" s="2"/>
    </row>
    <row r="6" spans="1:5" ht="33.75" customHeight="1">
      <c r="A6" s="4" t="s">
        <v>4</v>
      </c>
      <c r="B6" s="4"/>
      <c r="C6" s="103" t="s">
        <v>125</v>
      </c>
      <c r="D6" s="104"/>
      <c r="E6" s="104"/>
    </row>
    <row r="7" spans="1:5" ht="30" customHeight="1">
      <c r="A7" s="5"/>
      <c r="B7" s="4"/>
      <c r="C7" s="114" t="s">
        <v>6</v>
      </c>
      <c r="D7" s="114"/>
      <c r="E7" s="114"/>
    </row>
    <row r="8" spans="1:5" ht="30.75" customHeight="1">
      <c r="A8" s="5" t="s">
        <v>7</v>
      </c>
      <c r="B8" s="4"/>
      <c r="C8" s="113" t="s">
        <v>8</v>
      </c>
      <c r="D8" s="113"/>
      <c r="E8" s="113"/>
    </row>
    <row r="9" spans="1:5" ht="30" customHeight="1">
      <c r="A9" s="6" t="s">
        <v>10</v>
      </c>
      <c r="B9" s="4"/>
      <c r="C9" s="115" t="s">
        <v>11</v>
      </c>
      <c r="D9" s="115"/>
      <c r="E9" s="115"/>
    </row>
    <row r="10" spans="1:5" ht="16.5" customHeight="1" hidden="1">
      <c r="A10" s="6"/>
      <c r="B10" s="4"/>
      <c r="C10" s="115" t="s">
        <v>12</v>
      </c>
      <c r="D10" s="115"/>
      <c r="E10" s="115"/>
    </row>
    <row r="11" spans="1:5" ht="16.5" customHeight="1">
      <c r="A11" s="7"/>
      <c r="B11" s="4"/>
      <c r="C11" s="8" t="s">
        <v>12</v>
      </c>
      <c r="D11" s="7"/>
      <c r="E11" s="8" t="s">
        <v>13</v>
      </c>
    </row>
    <row r="12" spans="4:5" ht="16.5" customHeight="1" hidden="1">
      <c r="D12" s="9"/>
      <c r="E12" s="9"/>
    </row>
    <row r="13" spans="3:5" ht="24" customHeight="1">
      <c r="C13" s="10"/>
      <c r="D13" s="11"/>
      <c r="E13" s="12"/>
    </row>
    <row r="14" spans="3:5" ht="24" customHeight="1">
      <c r="C14" s="13" t="s">
        <v>14</v>
      </c>
      <c r="D14" s="60"/>
      <c r="E14" s="1" t="s">
        <v>15</v>
      </c>
    </row>
    <row r="15" spans="2:6" ht="20.25">
      <c r="B15" s="132" t="s">
        <v>126</v>
      </c>
      <c r="C15" s="132"/>
      <c r="D15" s="132"/>
      <c r="E15" s="132"/>
      <c r="F15" s="132"/>
    </row>
    <row r="16" spans="1:5" ht="20.25">
      <c r="A16" s="96" t="s">
        <v>17</v>
      </c>
      <c r="B16" s="96"/>
      <c r="C16" s="96"/>
      <c r="D16" s="96"/>
      <c r="E16" s="96"/>
    </row>
    <row r="17" spans="1:5" ht="15.75">
      <c r="A17" s="92" t="s">
        <v>18</v>
      </c>
      <c r="B17" s="92"/>
      <c r="C17" s="92"/>
      <c r="D17" s="92"/>
      <c r="E17" s="92"/>
    </row>
    <row r="18" spans="1:5" ht="15.75" customHeight="1">
      <c r="A18" s="119" t="s">
        <v>19</v>
      </c>
      <c r="B18" s="119"/>
      <c r="C18" s="119"/>
      <c r="D18" s="119"/>
      <c r="E18" s="119"/>
    </row>
    <row r="19" spans="1:5" ht="21.75" customHeight="1">
      <c r="A19" s="92" t="s">
        <v>127</v>
      </c>
      <c r="B19" s="92"/>
      <c r="C19" s="92"/>
      <c r="D19" s="92"/>
      <c r="E19" s="92"/>
    </row>
    <row r="20" spans="1:5" ht="15.75" customHeight="1">
      <c r="A20" s="93" t="s">
        <v>21</v>
      </c>
      <c r="B20" s="93"/>
      <c r="C20" s="93"/>
      <c r="D20" s="93"/>
      <c r="E20" s="93"/>
    </row>
    <row r="21" spans="1:5" ht="15.75" customHeight="1">
      <c r="A21" s="16" t="s">
        <v>22</v>
      </c>
      <c r="B21" s="17" t="s">
        <v>23</v>
      </c>
      <c r="C21" s="16"/>
      <c r="D21" s="16"/>
      <c r="E21" s="16"/>
    </row>
    <row r="22" spans="1:5" ht="31.5" customHeight="1">
      <c r="A22" s="18" t="s">
        <v>24</v>
      </c>
      <c r="B22" s="16"/>
      <c r="C22" s="120" t="s">
        <v>128</v>
      </c>
      <c r="D22" s="120"/>
      <c r="E22" s="120"/>
    </row>
    <row r="23" spans="1:5" ht="18.75" customHeight="1">
      <c r="A23" s="16" t="s">
        <v>26</v>
      </c>
      <c r="B23" s="16"/>
      <c r="C23" s="16"/>
      <c r="D23" s="19"/>
      <c r="E23" s="16"/>
    </row>
    <row r="24" spans="1:5" ht="63" customHeight="1">
      <c r="A24" s="90" t="s">
        <v>27</v>
      </c>
      <c r="B24" s="90"/>
      <c r="C24" s="121" t="s">
        <v>129</v>
      </c>
      <c r="D24" s="121"/>
      <c r="E24" s="121"/>
    </row>
    <row r="25" spans="1:5" ht="15" customHeight="1">
      <c r="A25" s="16"/>
      <c r="B25" s="122"/>
      <c r="C25" s="122"/>
      <c r="D25" s="122"/>
      <c r="E25" s="122"/>
    </row>
    <row r="26" spans="1:5" ht="9" customHeight="1">
      <c r="A26" s="16"/>
      <c r="B26" s="16"/>
      <c r="C26" s="16"/>
      <c r="D26" s="21"/>
      <c r="E26" s="62"/>
    </row>
    <row r="27" spans="4:5" ht="15">
      <c r="D27" s="22"/>
      <c r="E27" s="23" t="s">
        <v>29</v>
      </c>
    </row>
    <row r="28" spans="1:5" s="4" customFormat="1" ht="15.75">
      <c r="A28" s="100" t="s">
        <v>30</v>
      </c>
      <c r="B28" s="100" t="s">
        <v>31</v>
      </c>
      <c r="C28" s="100" t="s">
        <v>32</v>
      </c>
      <c r="D28" s="100"/>
      <c r="E28" s="100" t="s">
        <v>33</v>
      </c>
    </row>
    <row r="29" spans="1:5" s="4" customFormat="1" ht="23.25" customHeight="1">
      <c r="A29" s="100"/>
      <c r="B29" s="100"/>
      <c r="C29" s="24" t="s">
        <v>34</v>
      </c>
      <c r="D29" s="24" t="s">
        <v>35</v>
      </c>
      <c r="E29" s="100"/>
    </row>
    <row r="30" spans="1:5" s="14" customFormat="1" ht="15">
      <c r="A30" s="25">
        <v>1</v>
      </c>
      <c r="B30" s="25">
        <v>2</v>
      </c>
      <c r="C30" s="25">
        <v>3</v>
      </c>
      <c r="D30" s="25">
        <v>4</v>
      </c>
      <c r="E30" s="25">
        <v>5</v>
      </c>
    </row>
    <row r="31" spans="1:5" ht="18.75" customHeight="1">
      <c r="A31" s="26" t="s">
        <v>36</v>
      </c>
      <c r="B31" s="25" t="s">
        <v>37</v>
      </c>
      <c r="C31" s="42">
        <f>C32</f>
        <v>342051812</v>
      </c>
      <c r="D31" s="27">
        <f>D33</f>
        <v>23265983</v>
      </c>
      <c r="E31" s="27">
        <f aca="true" t="shared" si="0" ref="E31:E47">SUM(C31:D31)</f>
        <v>365317795</v>
      </c>
    </row>
    <row r="32" spans="1:5" ht="15.75" customHeight="1">
      <c r="A32" s="28" t="s">
        <v>38</v>
      </c>
      <c r="B32" s="25" t="s">
        <v>37</v>
      </c>
      <c r="C32" s="42">
        <f>C50+C85+C105+C110</f>
        <v>342051812</v>
      </c>
      <c r="D32" s="29" t="s">
        <v>37</v>
      </c>
      <c r="E32" s="27">
        <f t="shared" si="0"/>
        <v>342051812</v>
      </c>
    </row>
    <row r="33" spans="1:5" ht="15.75" customHeight="1">
      <c r="A33" s="28" t="s">
        <v>39</v>
      </c>
      <c r="B33" s="25" t="s">
        <v>37</v>
      </c>
      <c r="C33" s="29" t="s">
        <v>37</v>
      </c>
      <c r="D33" s="27">
        <f>D34+D43</f>
        <v>23265983</v>
      </c>
      <c r="E33" s="27">
        <f t="shared" si="0"/>
        <v>23265983</v>
      </c>
    </row>
    <row r="34" spans="1:5" ht="26.25">
      <c r="A34" s="30" t="s">
        <v>40</v>
      </c>
      <c r="B34" s="31">
        <v>25010000</v>
      </c>
      <c r="C34" s="32" t="s">
        <v>37</v>
      </c>
      <c r="D34" s="27">
        <f>D35+D37+D38+D39</f>
        <v>16205671</v>
      </c>
      <c r="E34" s="27">
        <f t="shared" si="0"/>
        <v>16205671</v>
      </c>
    </row>
    <row r="35" spans="1:5" ht="25.5" customHeight="1">
      <c r="A35" s="33" t="s">
        <v>41</v>
      </c>
      <c r="B35" s="31">
        <v>25010100</v>
      </c>
      <c r="C35" s="32" t="s">
        <v>37</v>
      </c>
      <c r="D35" s="27">
        <v>15261331</v>
      </c>
      <c r="E35" s="27">
        <f t="shared" si="0"/>
        <v>15261331</v>
      </c>
    </row>
    <row r="36" spans="1:5" ht="16.5" customHeight="1" hidden="1">
      <c r="A36" s="28" t="s">
        <v>42</v>
      </c>
      <c r="B36" s="31">
        <v>25010100</v>
      </c>
      <c r="C36" s="32" t="s">
        <v>37</v>
      </c>
      <c r="D36" s="27"/>
      <c r="E36" s="27">
        <f t="shared" si="0"/>
        <v>0</v>
      </c>
    </row>
    <row r="37" spans="1:5" ht="26.25" customHeight="1">
      <c r="A37" s="33" t="s">
        <v>43</v>
      </c>
      <c r="B37" s="31">
        <v>25010200</v>
      </c>
      <c r="C37" s="32" t="s">
        <v>37</v>
      </c>
      <c r="D37" s="27">
        <v>580840</v>
      </c>
      <c r="E37" s="27">
        <f t="shared" si="0"/>
        <v>580840</v>
      </c>
    </row>
    <row r="38" spans="1:5" ht="35.25" customHeight="1">
      <c r="A38" s="33" t="s">
        <v>44</v>
      </c>
      <c r="B38" s="31">
        <v>25010300</v>
      </c>
      <c r="C38" s="32" t="s">
        <v>37</v>
      </c>
      <c r="D38" s="27">
        <f>307500+500</f>
        <v>308000</v>
      </c>
      <c r="E38" s="27">
        <f t="shared" si="0"/>
        <v>308000</v>
      </c>
    </row>
    <row r="39" spans="1:5" ht="30" customHeight="1">
      <c r="A39" s="34" t="s">
        <v>45</v>
      </c>
      <c r="B39" s="31">
        <v>25010400</v>
      </c>
      <c r="C39" s="32" t="s">
        <v>37</v>
      </c>
      <c r="D39" s="27">
        <f>55000+500</f>
        <v>55500</v>
      </c>
      <c r="E39" s="27">
        <f t="shared" si="0"/>
        <v>55500</v>
      </c>
    </row>
    <row r="40" spans="1:5" ht="16.5" customHeight="1">
      <c r="A40" s="35" t="s">
        <v>46</v>
      </c>
      <c r="B40" s="31">
        <v>25020000</v>
      </c>
      <c r="C40" s="29" t="s">
        <v>37</v>
      </c>
      <c r="D40" s="27">
        <v>0</v>
      </c>
      <c r="E40" s="27">
        <f t="shared" si="0"/>
        <v>0</v>
      </c>
    </row>
    <row r="41" spans="1:5" ht="16.5" customHeight="1" hidden="1">
      <c r="A41" s="36" t="s">
        <v>47</v>
      </c>
      <c r="B41" s="31">
        <v>25020100</v>
      </c>
      <c r="C41" s="29">
        <v>0</v>
      </c>
      <c r="D41" s="27">
        <v>0</v>
      </c>
      <c r="E41" s="27">
        <f t="shared" si="0"/>
        <v>0</v>
      </c>
    </row>
    <row r="42" spans="1:5" ht="16.5" customHeight="1" hidden="1">
      <c r="A42" s="36" t="s">
        <v>48</v>
      </c>
      <c r="B42" s="31">
        <v>25020200</v>
      </c>
      <c r="C42" s="29">
        <v>0</v>
      </c>
      <c r="D42" s="27">
        <v>0</v>
      </c>
      <c r="E42" s="27">
        <f t="shared" si="0"/>
        <v>0</v>
      </c>
    </row>
    <row r="43" spans="1:5" ht="16.5" customHeight="1">
      <c r="A43" s="35" t="s">
        <v>49</v>
      </c>
      <c r="B43" s="31"/>
      <c r="C43" s="29" t="s">
        <v>37</v>
      </c>
      <c r="D43" s="27">
        <f>D45</f>
        <v>7060312</v>
      </c>
      <c r="E43" s="27">
        <f t="shared" si="0"/>
        <v>7060312</v>
      </c>
    </row>
    <row r="44" spans="1:5" ht="16.5" customHeight="1">
      <c r="A44" s="28" t="s">
        <v>50</v>
      </c>
      <c r="B44" s="31"/>
      <c r="C44" s="29" t="s">
        <v>37</v>
      </c>
      <c r="D44" s="27">
        <v>0</v>
      </c>
      <c r="E44" s="27">
        <f t="shared" si="0"/>
        <v>0</v>
      </c>
    </row>
    <row r="45" spans="1:5" ht="29.25" customHeight="1">
      <c r="A45" s="33" t="s">
        <v>51</v>
      </c>
      <c r="B45" s="31"/>
      <c r="C45" s="29" t="s">
        <v>37</v>
      </c>
      <c r="D45" s="27">
        <f>D46</f>
        <v>7060312</v>
      </c>
      <c r="E45" s="27">
        <f t="shared" si="0"/>
        <v>7060312</v>
      </c>
    </row>
    <row r="46" spans="1:5" ht="30" customHeight="1">
      <c r="A46" s="37" t="s">
        <v>52</v>
      </c>
      <c r="B46" s="31">
        <v>602400</v>
      </c>
      <c r="C46" s="29" t="s">
        <v>37</v>
      </c>
      <c r="D46" s="27">
        <f>7000000+60312</f>
        <v>7060312</v>
      </c>
      <c r="E46" s="27">
        <f t="shared" si="0"/>
        <v>7060312</v>
      </c>
    </row>
    <row r="47" spans="1:5" ht="16.5" customHeight="1">
      <c r="A47" s="116" t="s">
        <v>53</v>
      </c>
      <c r="B47" s="31"/>
      <c r="C47" s="29" t="s">
        <v>37</v>
      </c>
      <c r="D47" s="27">
        <v>0</v>
      </c>
      <c r="E47" s="27">
        <f t="shared" si="0"/>
        <v>0</v>
      </c>
    </row>
    <row r="48" spans="1:5" ht="25.5" customHeight="1">
      <c r="A48" s="117"/>
      <c r="B48" s="31"/>
      <c r="C48" s="29" t="s">
        <v>37</v>
      </c>
      <c r="D48" s="38" t="s">
        <v>54</v>
      </c>
      <c r="E48" s="38" t="s">
        <v>54</v>
      </c>
    </row>
    <row r="49" spans="1:5" ht="15.75">
      <c r="A49" s="26" t="s">
        <v>55</v>
      </c>
      <c r="B49" s="31" t="s">
        <v>37</v>
      </c>
      <c r="C49" s="27">
        <f>C50+C85</f>
        <v>342051812</v>
      </c>
      <c r="D49" s="27">
        <f>D50+D85</f>
        <v>23265983</v>
      </c>
      <c r="E49" s="27">
        <f>SUM(C49:D49)</f>
        <v>365317795</v>
      </c>
    </row>
    <row r="50" spans="1:5" ht="15">
      <c r="A50" s="39" t="s">
        <v>56</v>
      </c>
      <c r="B50" s="31">
        <v>2000</v>
      </c>
      <c r="C50" s="27">
        <f>C52+C55+C56+C73+C76+C80+C84</f>
        <v>342051812</v>
      </c>
      <c r="D50" s="27">
        <f>D52+D55+D56+D73+D76+D80+D84</f>
        <v>15940671</v>
      </c>
      <c r="E50" s="27">
        <f aca="true" t="shared" si="1" ref="E50:E81">C50+D50</f>
        <v>357992483</v>
      </c>
    </row>
    <row r="51" spans="1:5" ht="15">
      <c r="A51" s="53" t="s">
        <v>57</v>
      </c>
      <c r="B51" s="31">
        <v>2100</v>
      </c>
      <c r="C51" s="27">
        <f>C52+C55</f>
        <v>276776218</v>
      </c>
      <c r="D51" s="27">
        <f>D52+D55</f>
        <v>13057414</v>
      </c>
      <c r="E51" s="27">
        <f t="shared" si="1"/>
        <v>289833632</v>
      </c>
    </row>
    <row r="52" spans="1:5" ht="15">
      <c r="A52" s="28" t="s">
        <v>58</v>
      </c>
      <c r="B52" s="31">
        <v>2110</v>
      </c>
      <c r="C52" s="27">
        <f>C53+C54</f>
        <v>226865738</v>
      </c>
      <c r="D52" s="27">
        <f>D53+D54</f>
        <v>10702831</v>
      </c>
      <c r="E52" s="27">
        <f t="shared" si="1"/>
        <v>237568569</v>
      </c>
    </row>
    <row r="53" spans="1:5" ht="15">
      <c r="A53" s="28" t="s">
        <v>59</v>
      </c>
      <c r="B53" s="31">
        <v>2111</v>
      </c>
      <c r="C53" s="27">
        <v>226865738</v>
      </c>
      <c r="D53" s="27">
        <v>10702831</v>
      </c>
      <c r="E53" s="27">
        <f t="shared" si="1"/>
        <v>237568569</v>
      </c>
    </row>
    <row r="54" spans="1:5" ht="14.25" customHeight="1">
      <c r="A54" s="28" t="s">
        <v>60</v>
      </c>
      <c r="B54" s="31">
        <v>2112</v>
      </c>
      <c r="C54" s="27">
        <v>0</v>
      </c>
      <c r="D54" s="27">
        <v>0</v>
      </c>
      <c r="E54" s="27">
        <f t="shared" si="1"/>
        <v>0</v>
      </c>
    </row>
    <row r="55" spans="1:5" ht="15">
      <c r="A55" s="28" t="s">
        <v>61</v>
      </c>
      <c r="B55" s="31">
        <v>2120</v>
      </c>
      <c r="C55" s="27">
        <v>49910480</v>
      </c>
      <c r="D55" s="27">
        <v>2354583</v>
      </c>
      <c r="E55" s="27">
        <f t="shared" si="1"/>
        <v>52265063</v>
      </c>
    </row>
    <row r="56" spans="1:5" ht="15">
      <c r="A56" s="33" t="s">
        <v>62</v>
      </c>
      <c r="B56" s="31">
        <v>2200</v>
      </c>
      <c r="C56" s="27">
        <f>C57+C58+C59+C60+C61+C62+C63+C70</f>
        <v>64919825</v>
      </c>
      <c r="D56" s="27">
        <f>D57+D58+D59+D60+D61+D62+D63+D70</f>
        <v>2773257</v>
      </c>
      <c r="E56" s="27">
        <f t="shared" si="1"/>
        <v>67693082</v>
      </c>
    </row>
    <row r="57" spans="1:5" ht="15">
      <c r="A57" s="33" t="s">
        <v>63</v>
      </c>
      <c r="B57" s="31">
        <v>2210</v>
      </c>
      <c r="C57" s="27">
        <v>266919</v>
      </c>
      <c r="D57" s="27">
        <f>645000+500</f>
        <v>645500</v>
      </c>
      <c r="E57" s="27">
        <f t="shared" si="1"/>
        <v>912419</v>
      </c>
    </row>
    <row r="58" spans="1:5" ht="14.25" customHeight="1">
      <c r="A58" s="28" t="s">
        <v>64</v>
      </c>
      <c r="B58" s="31">
        <v>2220</v>
      </c>
      <c r="C58" s="27">
        <v>0</v>
      </c>
      <c r="D58" s="27">
        <v>20000</v>
      </c>
      <c r="E58" s="27">
        <f t="shared" si="1"/>
        <v>20000</v>
      </c>
    </row>
    <row r="59" spans="1:5" ht="15">
      <c r="A59" s="28" t="s">
        <v>65</v>
      </c>
      <c r="B59" s="31">
        <v>2230</v>
      </c>
      <c r="C59" s="27">
        <v>13935240</v>
      </c>
      <c r="D59" s="27">
        <v>1282485</v>
      </c>
      <c r="E59" s="27">
        <f t="shared" si="1"/>
        <v>15217725</v>
      </c>
    </row>
    <row r="60" spans="1:5" ht="15">
      <c r="A60" s="28" t="s">
        <v>66</v>
      </c>
      <c r="B60" s="31">
        <v>2240</v>
      </c>
      <c r="C60" s="27">
        <v>6045796</v>
      </c>
      <c r="D60" s="27">
        <f>494000+500</f>
        <v>494500</v>
      </c>
      <c r="E60" s="27">
        <f t="shared" si="1"/>
        <v>6540296</v>
      </c>
    </row>
    <row r="61" spans="1:5" ht="14.25" customHeight="1">
      <c r="A61" s="28" t="s">
        <v>67</v>
      </c>
      <c r="B61" s="31">
        <v>2250</v>
      </c>
      <c r="C61" s="27">
        <v>0</v>
      </c>
      <c r="D61" s="27">
        <v>63500</v>
      </c>
      <c r="E61" s="27">
        <f t="shared" si="1"/>
        <v>63500</v>
      </c>
    </row>
    <row r="62" spans="1:5" ht="15">
      <c r="A62" s="33" t="s">
        <v>68</v>
      </c>
      <c r="B62" s="31">
        <v>2260</v>
      </c>
      <c r="C62" s="27">
        <v>0</v>
      </c>
      <c r="D62" s="27">
        <v>0</v>
      </c>
      <c r="E62" s="27">
        <f t="shared" si="1"/>
        <v>0</v>
      </c>
    </row>
    <row r="63" spans="1:5" ht="15">
      <c r="A63" s="28" t="s">
        <v>69</v>
      </c>
      <c r="B63" s="31">
        <v>2270</v>
      </c>
      <c r="C63" s="27">
        <f>SUM(C64:C68)</f>
        <v>44671870</v>
      </c>
      <c r="D63" s="27">
        <f>SUM(D64:D68)</f>
        <v>237272</v>
      </c>
      <c r="E63" s="27">
        <f t="shared" si="1"/>
        <v>44909142</v>
      </c>
    </row>
    <row r="64" spans="1:5" ht="15">
      <c r="A64" s="28" t="s">
        <v>70</v>
      </c>
      <c r="B64" s="31">
        <v>2271</v>
      </c>
      <c r="C64" s="27">
        <f>31456214.08+5010554.92</f>
        <v>36466769</v>
      </c>
      <c r="D64" s="27">
        <v>100397</v>
      </c>
      <c r="E64" s="27">
        <f t="shared" si="1"/>
        <v>36567166</v>
      </c>
    </row>
    <row r="65" spans="1:5" ht="15">
      <c r="A65" s="28" t="s">
        <v>71</v>
      </c>
      <c r="B65" s="31">
        <v>2272</v>
      </c>
      <c r="C65" s="27">
        <f>999050+956335</f>
        <v>1955385</v>
      </c>
      <c r="D65" s="27">
        <v>72444</v>
      </c>
      <c r="E65" s="27">
        <f t="shared" si="1"/>
        <v>2027829</v>
      </c>
    </row>
    <row r="66" spans="1:5" ht="15">
      <c r="A66" s="28" t="s">
        <v>72</v>
      </c>
      <c r="B66" s="31">
        <v>2273</v>
      </c>
      <c r="C66" s="27">
        <v>5895975</v>
      </c>
      <c r="D66" s="27">
        <v>55157</v>
      </c>
      <c r="E66" s="27">
        <f t="shared" si="1"/>
        <v>5951132</v>
      </c>
    </row>
    <row r="67" spans="1:5" ht="15">
      <c r="A67" s="28" t="s">
        <v>73</v>
      </c>
      <c r="B67" s="31">
        <v>2274</v>
      </c>
      <c r="C67" s="27">
        <v>0</v>
      </c>
      <c r="D67" s="27">
        <v>0</v>
      </c>
      <c r="E67" s="27">
        <f t="shared" si="1"/>
        <v>0</v>
      </c>
    </row>
    <row r="68" spans="1:5" ht="15">
      <c r="A68" s="28" t="s">
        <v>74</v>
      </c>
      <c r="B68" s="31">
        <v>2275</v>
      </c>
      <c r="C68" s="27">
        <v>353741</v>
      </c>
      <c r="D68" s="27">
        <v>9274</v>
      </c>
      <c r="E68" s="27">
        <f t="shared" si="1"/>
        <v>363015</v>
      </c>
    </row>
    <row r="69" spans="1:5" ht="15">
      <c r="A69" s="28" t="s">
        <v>75</v>
      </c>
      <c r="B69" s="31">
        <v>2276</v>
      </c>
      <c r="C69" s="27">
        <v>0</v>
      </c>
      <c r="D69" s="27">
        <v>0</v>
      </c>
      <c r="E69" s="27">
        <f t="shared" si="1"/>
        <v>0</v>
      </c>
    </row>
    <row r="70" spans="1:5" ht="26.25">
      <c r="A70" s="33" t="s">
        <v>76</v>
      </c>
      <c r="B70" s="31">
        <v>2280</v>
      </c>
      <c r="C70" s="27">
        <f>SUM(C71:C72)</f>
        <v>0</v>
      </c>
      <c r="D70" s="27">
        <f>SUM(D71:D72)</f>
        <v>30000</v>
      </c>
      <c r="E70" s="27">
        <f t="shared" si="1"/>
        <v>30000</v>
      </c>
    </row>
    <row r="71" spans="1:5" ht="26.25">
      <c r="A71" s="33" t="s">
        <v>77</v>
      </c>
      <c r="B71" s="31">
        <v>2281</v>
      </c>
      <c r="C71" s="27">
        <v>0</v>
      </c>
      <c r="D71" s="27">
        <v>0</v>
      </c>
      <c r="E71" s="27">
        <f t="shared" si="1"/>
        <v>0</v>
      </c>
    </row>
    <row r="72" spans="1:5" ht="26.25">
      <c r="A72" s="33" t="s">
        <v>78</v>
      </c>
      <c r="B72" s="31">
        <v>2282</v>
      </c>
      <c r="C72" s="27">
        <v>0</v>
      </c>
      <c r="D72" s="27">
        <v>30000</v>
      </c>
      <c r="E72" s="27">
        <f t="shared" si="1"/>
        <v>30000</v>
      </c>
    </row>
    <row r="73" spans="1:5" ht="15">
      <c r="A73" s="33" t="s">
        <v>79</v>
      </c>
      <c r="B73" s="31">
        <v>2400</v>
      </c>
      <c r="C73" s="27">
        <f>SUM(C74:C75)</f>
        <v>0</v>
      </c>
      <c r="D73" s="27">
        <f>SUM(D74:D75)</f>
        <v>0</v>
      </c>
      <c r="E73" s="27">
        <f t="shared" si="1"/>
        <v>0</v>
      </c>
    </row>
    <row r="74" spans="1:5" ht="15">
      <c r="A74" s="33" t="s">
        <v>80</v>
      </c>
      <c r="B74" s="31">
        <v>2410</v>
      </c>
      <c r="C74" s="27">
        <v>0</v>
      </c>
      <c r="D74" s="27">
        <v>0</v>
      </c>
      <c r="E74" s="27">
        <f t="shared" si="1"/>
        <v>0</v>
      </c>
    </row>
    <row r="75" spans="1:5" ht="15">
      <c r="A75" s="33" t="s">
        <v>81</v>
      </c>
      <c r="B75" s="31">
        <v>2420</v>
      </c>
      <c r="C75" s="27">
        <v>0</v>
      </c>
      <c r="D75" s="27">
        <v>0</v>
      </c>
      <c r="E75" s="27">
        <f t="shared" si="1"/>
        <v>0</v>
      </c>
    </row>
    <row r="76" spans="1:5" ht="15">
      <c r="A76" s="33" t="s">
        <v>82</v>
      </c>
      <c r="B76" s="31">
        <v>2600</v>
      </c>
      <c r="C76" s="27">
        <f>SUM(C77:C79)</f>
        <v>0</v>
      </c>
      <c r="D76" s="27">
        <f>SUM(D77:D79)</f>
        <v>0</v>
      </c>
      <c r="E76" s="27">
        <f t="shared" si="1"/>
        <v>0</v>
      </c>
    </row>
    <row r="77" spans="1:5" ht="15">
      <c r="A77" s="33" t="s">
        <v>83</v>
      </c>
      <c r="B77" s="31">
        <v>2610</v>
      </c>
      <c r="C77" s="27">
        <v>0</v>
      </c>
      <c r="D77" s="27">
        <v>0</v>
      </c>
      <c r="E77" s="27">
        <f t="shared" si="1"/>
        <v>0</v>
      </c>
    </row>
    <row r="78" spans="1:5" ht="27" customHeight="1">
      <c r="A78" s="33" t="s">
        <v>84</v>
      </c>
      <c r="B78" s="31">
        <v>2620</v>
      </c>
      <c r="C78" s="27">
        <v>0</v>
      </c>
      <c r="D78" s="27">
        <v>0</v>
      </c>
      <c r="E78" s="27">
        <f t="shared" si="1"/>
        <v>0</v>
      </c>
    </row>
    <row r="79" spans="1:5" ht="26.25">
      <c r="A79" s="33" t="s">
        <v>85</v>
      </c>
      <c r="B79" s="31">
        <v>2630</v>
      </c>
      <c r="C79" s="27">
        <v>0</v>
      </c>
      <c r="D79" s="27">
        <v>0</v>
      </c>
      <c r="E79" s="27">
        <f t="shared" si="1"/>
        <v>0</v>
      </c>
    </row>
    <row r="80" spans="1:5" ht="15">
      <c r="A80" s="28" t="s">
        <v>86</v>
      </c>
      <c r="B80" s="31">
        <v>2700</v>
      </c>
      <c r="C80" s="27">
        <f>SUM(C81:C83)</f>
        <v>351600</v>
      </c>
      <c r="D80" s="27">
        <f>SUM(D81:D83)</f>
        <v>0</v>
      </c>
      <c r="E80" s="27">
        <f t="shared" si="1"/>
        <v>351600</v>
      </c>
    </row>
    <row r="81" spans="1:5" ht="15">
      <c r="A81" s="28" t="s">
        <v>87</v>
      </c>
      <c r="B81" s="31">
        <v>2710</v>
      </c>
      <c r="C81" s="27">
        <v>0</v>
      </c>
      <c r="D81" s="27">
        <v>0</v>
      </c>
      <c r="E81" s="27">
        <f t="shared" si="1"/>
        <v>0</v>
      </c>
    </row>
    <row r="82" spans="1:5" ht="15">
      <c r="A82" s="28" t="s">
        <v>88</v>
      </c>
      <c r="B82" s="31">
        <v>2720</v>
      </c>
      <c r="C82" s="27">
        <v>0</v>
      </c>
      <c r="D82" s="27">
        <v>0</v>
      </c>
      <c r="E82" s="27">
        <f aca="true" t="shared" si="2" ref="E82:E110">C82+D82</f>
        <v>0</v>
      </c>
    </row>
    <row r="83" spans="1:5" ht="15">
      <c r="A83" s="28" t="s">
        <v>89</v>
      </c>
      <c r="B83" s="31">
        <v>2730</v>
      </c>
      <c r="C83" s="27">
        <v>351600</v>
      </c>
      <c r="D83" s="27">
        <v>0</v>
      </c>
      <c r="E83" s="27">
        <f t="shared" si="2"/>
        <v>351600</v>
      </c>
    </row>
    <row r="84" spans="1:5" ht="15">
      <c r="A84" s="28" t="s">
        <v>90</v>
      </c>
      <c r="B84" s="31">
        <v>2800</v>
      </c>
      <c r="C84" s="27">
        <v>4169</v>
      </c>
      <c r="D84" s="27">
        <v>110000</v>
      </c>
      <c r="E84" s="27">
        <f t="shared" si="2"/>
        <v>114169</v>
      </c>
    </row>
    <row r="85" spans="1:5" ht="15">
      <c r="A85" s="39" t="s">
        <v>91</v>
      </c>
      <c r="B85" s="31">
        <v>3000</v>
      </c>
      <c r="C85" s="27">
        <f>C86+C100</f>
        <v>0</v>
      </c>
      <c r="D85" s="27">
        <f>D86+D100</f>
        <v>7325312</v>
      </c>
      <c r="E85" s="27">
        <f t="shared" si="2"/>
        <v>7325312</v>
      </c>
    </row>
    <row r="86" spans="1:5" ht="15">
      <c r="A86" s="28" t="s">
        <v>92</v>
      </c>
      <c r="B86" s="31">
        <v>3100</v>
      </c>
      <c r="C86" s="27">
        <f>C87+C88+C91+C94+C98+C99</f>
        <v>0</v>
      </c>
      <c r="D86" s="27">
        <f>D87+D88+D91+D94+D98+D99</f>
        <v>7325312</v>
      </c>
      <c r="E86" s="27">
        <f t="shared" si="2"/>
        <v>7325312</v>
      </c>
    </row>
    <row r="87" spans="1:5" ht="15">
      <c r="A87" s="33" t="s">
        <v>93</v>
      </c>
      <c r="B87" s="31">
        <v>3110</v>
      </c>
      <c r="C87" s="27"/>
      <c r="D87" s="27">
        <f>265000+60312</f>
        <v>325312</v>
      </c>
      <c r="E87" s="27">
        <f t="shared" si="2"/>
        <v>325312</v>
      </c>
    </row>
    <row r="88" spans="1:5" ht="15">
      <c r="A88" s="28" t="s">
        <v>94</v>
      </c>
      <c r="B88" s="31">
        <v>3120</v>
      </c>
      <c r="C88" s="27">
        <f>SUM(C89:C90)</f>
        <v>0</v>
      </c>
      <c r="D88" s="27">
        <f>SUM(D89:D90)</f>
        <v>0</v>
      </c>
      <c r="E88" s="27">
        <f t="shared" si="2"/>
        <v>0</v>
      </c>
    </row>
    <row r="89" spans="1:5" ht="15">
      <c r="A89" s="28" t="s">
        <v>95</v>
      </c>
      <c r="B89" s="31">
        <v>3121</v>
      </c>
      <c r="C89" s="27">
        <v>0</v>
      </c>
      <c r="D89" s="27">
        <v>0</v>
      </c>
      <c r="E89" s="27">
        <f t="shared" si="2"/>
        <v>0</v>
      </c>
    </row>
    <row r="90" spans="1:5" ht="15">
      <c r="A90" s="28" t="s">
        <v>96</v>
      </c>
      <c r="B90" s="31">
        <v>3122</v>
      </c>
      <c r="C90" s="27">
        <v>0</v>
      </c>
      <c r="D90" s="27">
        <v>0</v>
      </c>
      <c r="E90" s="27">
        <f t="shared" si="2"/>
        <v>0</v>
      </c>
    </row>
    <row r="91" spans="1:5" ht="15">
      <c r="A91" s="28" t="s">
        <v>97</v>
      </c>
      <c r="B91" s="31">
        <v>3130</v>
      </c>
      <c r="C91" s="27">
        <f>SUM(C92:C93)</f>
        <v>0</v>
      </c>
      <c r="D91" s="27">
        <f>SUM(D92:D93)</f>
        <v>7000000</v>
      </c>
      <c r="E91" s="27">
        <f t="shared" si="2"/>
        <v>7000000</v>
      </c>
    </row>
    <row r="92" spans="1:5" ht="15">
      <c r="A92" s="28" t="s">
        <v>98</v>
      </c>
      <c r="B92" s="31">
        <v>3131</v>
      </c>
      <c r="C92" s="27">
        <v>0</v>
      </c>
      <c r="D92" s="27">
        <v>0</v>
      </c>
      <c r="E92" s="27">
        <f t="shared" si="2"/>
        <v>0</v>
      </c>
    </row>
    <row r="93" spans="1:5" ht="15">
      <c r="A93" s="28" t="s">
        <v>99</v>
      </c>
      <c r="B93" s="31">
        <v>3132</v>
      </c>
      <c r="C93" s="27">
        <v>0</v>
      </c>
      <c r="D93" s="27">
        <v>7000000</v>
      </c>
      <c r="E93" s="27">
        <f t="shared" si="2"/>
        <v>7000000</v>
      </c>
    </row>
    <row r="94" spans="1:5" ht="15">
      <c r="A94" s="28" t="s">
        <v>100</v>
      </c>
      <c r="B94" s="31">
        <v>3140</v>
      </c>
      <c r="C94" s="27">
        <f>SUM(C95:C97)</f>
        <v>0</v>
      </c>
      <c r="D94" s="27">
        <f>SUM(D95:D97)</f>
        <v>0</v>
      </c>
      <c r="E94" s="27">
        <f t="shared" si="2"/>
        <v>0</v>
      </c>
    </row>
    <row r="95" spans="1:5" ht="15">
      <c r="A95" s="28" t="s">
        <v>101</v>
      </c>
      <c r="B95" s="31">
        <v>3141</v>
      </c>
      <c r="C95" s="27">
        <v>0</v>
      </c>
      <c r="D95" s="27">
        <v>0</v>
      </c>
      <c r="E95" s="27">
        <f t="shared" si="2"/>
        <v>0</v>
      </c>
    </row>
    <row r="96" spans="1:5" ht="15">
      <c r="A96" s="28" t="s">
        <v>102</v>
      </c>
      <c r="B96" s="31">
        <v>3142</v>
      </c>
      <c r="C96" s="27">
        <v>0</v>
      </c>
      <c r="D96" s="27">
        <v>0</v>
      </c>
      <c r="E96" s="27">
        <f t="shared" si="2"/>
        <v>0</v>
      </c>
    </row>
    <row r="97" spans="1:5" ht="15">
      <c r="A97" s="28" t="s">
        <v>103</v>
      </c>
      <c r="B97" s="31">
        <v>3143</v>
      </c>
      <c r="C97" s="27">
        <v>0</v>
      </c>
      <c r="D97" s="27">
        <v>0</v>
      </c>
      <c r="E97" s="27">
        <f t="shared" si="2"/>
        <v>0</v>
      </c>
    </row>
    <row r="98" spans="1:5" ht="15">
      <c r="A98" s="52" t="s">
        <v>104</v>
      </c>
      <c r="B98" s="31">
        <v>3150</v>
      </c>
      <c r="C98" s="27">
        <v>0</v>
      </c>
      <c r="D98" s="27">
        <v>0</v>
      </c>
      <c r="E98" s="27">
        <f t="shared" si="2"/>
        <v>0</v>
      </c>
    </row>
    <row r="99" spans="1:5" ht="15">
      <c r="A99" s="52" t="s">
        <v>105</v>
      </c>
      <c r="B99" s="31">
        <v>3160</v>
      </c>
      <c r="C99" s="27">
        <v>0</v>
      </c>
      <c r="D99" s="27">
        <v>0</v>
      </c>
      <c r="E99" s="27">
        <f t="shared" si="2"/>
        <v>0</v>
      </c>
    </row>
    <row r="100" spans="1:5" ht="15">
      <c r="A100" s="53" t="s">
        <v>106</v>
      </c>
      <c r="B100" s="31">
        <v>3200</v>
      </c>
      <c r="C100" s="27">
        <f>SUM(C101:C104)</f>
        <v>0</v>
      </c>
      <c r="D100" s="27">
        <f>SUM(D101:D104)</f>
        <v>0</v>
      </c>
      <c r="E100" s="27">
        <f t="shared" si="2"/>
        <v>0</v>
      </c>
    </row>
    <row r="101" spans="1:5" ht="15">
      <c r="A101" s="33" t="s">
        <v>107</v>
      </c>
      <c r="B101" s="31">
        <v>3210</v>
      </c>
      <c r="C101" s="27">
        <v>0</v>
      </c>
      <c r="D101" s="27">
        <v>0</v>
      </c>
      <c r="E101" s="27">
        <f t="shared" si="2"/>
        <v>0</v>
      </c>
    </row>
    <row r="102" spans="1:5" ht="15">
      <c r="A102" s="33" t="s">
        <v>108</v>
      </c>
      <c r="B102" s="31">
        <v>3220</v>
      </c>
      <c r="C102" s="27">
        <v>0</v>
      </c>
      <c r="D102" s="27">
        <v>0</v>
      </c>
      <c r="E102" s="27">
        <f t="shared" si="2"/>
        <v>0</v>
      </c>
    </row>
    <row r="103" spans="1:5" ht="26.25">
      <c r="A103" s="33" t="s">
        <v>109</v>
      </c>
      <c r="B103" s="31">
        <v>3230</v>
      </c>
      <c r="C103" s="27">
        <v>0</v>
      </c>
      <c r="D103" s="27">
        <v>0</v>
      </c>
      <c r="E103" s="27">
        <f t="shared" si="2"/>
        <v>0</v>
      </c>
    </row>
    <row r="104" spans="1:5" ht="15">
      <c r="A104" s="28" t="s">
        <v>110</v>
      </c>
      <c r="B104" s="25">
        <v>3240</v>
      </c>
      <c r="C104" s="27">
        <v>0</v>
      </c>
      <c r="D104" s="27">
        <v>0</v>
      </c>
      <c r="E104" s="27">
        <f t="shared" si="2"/>
        <v>0</v>
      </c>
    </row>
    <row r="105" spans="1:5" ht="15">
      <c r="A105" s="39" t="s">
        <v>111</v>
      </c>
      <c r="B105" s="25">
        <v>4110</v>
      </c>
      <c r="C105" s="27">
        <f>SUM(C106:C108)</f>
        <v>0</v>
      </c>
      <c r="D105" s="27">
        <f>SUM(D106:D108)</f>
        <v>0</v>
      </c>
      <c r="E105" s="27">
        <f t="shared" si="2"/>
        <v>0</v>
      </c>
    </row>
    <row r="106" spans="1:5" ht="14.25" customHeight="1">
      <c r="A106" s="28" t="s">
        <v>112</v>
      </c>
      <c r="B106" s="25">
        <v>4111</v>
      </c>
      <c r="C106" s="27">
        <v>0</v>
      </c>
      <c r="D106" s="27">
        <v>0</v>
      </c>
      <c r="E106" s="27">
        <f t="shared" si="2"/>
        <v>0</v>
      </c>
    </row>
    <row r="107" spans="1:5" ht="16.5" customHeight="1">
      <c r="A107" s="28" t="s">
        <v>113</v>
      </c>
      <c r="B107" s="25">
        <v>4112</v>
      </c>
      <c r="C107" s="27">
        <v>0</v>
      </c>
      <c r="D107" s="27">
        <v>0</v>
      </c>
      <c r="E107" s="27">
        <f t="shared" si="2"/>
        <v>0</v>
      </c>
    </row>
    <row r="108" spans="1:5" ht="16.5" customHeight="1">
      <c r="A108" s="28" t="s">
        <v>114</v>
      </c>
      <c r="B108" s="25">
        <v>4113</v>
      </c>
      <c r="C108" s="27">
        <v>0</v>
      </c>
      <c r="D108" s="27">
        <v>0</v>
      </c>
      <c r="E108" s="27">
        <f t="shared" si="2"/>
        <v>0</v>
      </c>
    </row>
    <row r="109" spans="1:5" ht="15">
      <c r="A109" s="39" t="s">
        <v>115</v>
      </c>
      <c r="B109" s="25">
        <v>4210</v>
      </c>
      <c r="C109" s="27">
        <v>0</v>
      </c>
      <c r="D109" s="27">
        <v>0</v>
      </c>
      <c r="E109" s="27">
        <f t="shared" si="2"/>
        <v>0</v>
      </c>
    </row>
    <row r="110" spans="1:5" ht="15">
      <c r="A110" s="53" t="s">
        <v>116</v>
      </c>
      <c r="B110" s="31">
        <v>9000</v>
      </c>
      <c r="C110" s="27">
        <v>0</v>
      </c>
      <c r="D110" s="27">
        <v>0</v>
      </c>
      <c r="E110" s="27">
        <f t="shared" si="2"/>
        <v>0</v>
      </c>
    </row>
    <row r="111" spans="1:3" ht="15.75">
      <c r="A111" s="4"/>
      <c r="B111" s="57"/>
      <c r="C111" s="4"/>
    </row>
    <row r="112" ht="15.75">
      <c r="A112" s="4" t="s">
        <v>117</v>
      </c>
    </row>
    <row r="113" spans="1:4" ht="15.75">
      <c r="A113" s="4" t="s">
        <v>118</v>
      </c>
      <c r="B113" s="12"/>
      <c r="C113" s="4"/>
      <c r="D113" s="56" t="s">
        <v>119</v>
      </c>
    </row>
    <row r="114" spans="1:4" ht="15.75">
      <c r="A114" s="4"/>
      <c r="B114" s="13" t="s">
        <v>12</v>
      </c>
      <c r="C114" s="4"/>
      <c r="D114" s="13" t="s">
        <v>13</v>
      </c>
    </row>
    <row r="115" spans="1:4" ht="15.75">
      <c r="A115" s="4"/>
      <c r="B115" s="57"/>
      <c r="C115" s="4"/>
      <c r="D115" s="58"/>
    </row>
    <row r="116" spans="1:4" ht="15.75">
      <c r="A116" s="4" t="s">
        <v>120</v>
      </c>
      <c r="B116" s="59"/>
      <c r="C116" s="4"/>
      <c r="D116" s="56" t="s">
        <v>121</v>
      </c>
    </row>
    <row r="117" spans="1:4" ht="15.75">
      <c r="A117" s="4"/>
      <c r="B117" s="13" t="s">
        <v>12</v>
      </c>
      <c r="C117" s="4"/>
      <c r="D117" s="13" t="s">
        <v>13</v>
      </c>
    </row>
    <row r="118" spans="1:3" ht="15.75">
      <c r="A118" s="4"/>
      <c r="B118" s="4"/>
      <c r="C118" s="4"/>
    </row>
    <row r="119" spans="1:4" ht="15.75">
      <c r="A119" s="10"/>
      <c r="B119" s="110"/>
      <c r="C119" s="111"/>
      <c r="D119" s="111"/>
    </row>
    <row r="120" spans="1:4" ht="15">
      <c r="A120" s="13" t="s">
        <v>14</v>
      </c>
      <c r="B120" s="112"/>
      <c r="C120" s="112"/>
      <c r="D120" s="112"/>
    </row>
    <row r="122" ht="15">
      <c r="A122" s="1" t="s">
        <v>122</v>
      </c>
    </row>
    <row r="126" spans="1:5" ht="28.5" customHeight="1">
      <c r="A126" s="106"/>
      <c r="B126" s="106"/>
      <c r="C126" s="106"/>
      <c r="D126" s="106"/>
      <c r="E126" s="106"/>
    </row>
    <row r="127" spans="1:5" ht="15">
      <c r="A127" s="107" t="s">
        <v>123</v>
      </c>
      <c r="B127" s="107"/>
      <c r="C127" s="107"/>
      <c r="D127" s="107"/>
      <c r="E127" s="107"/>
    </row>
    <row r="128" spans="1:5" ht="29.25" customHeight="1">
      <c r="A128" s="106" t="s">
        <v>124</v>
      </c>
      <c r="B128" s="106"/>
      <c r="C128" s="106"/>
      <c r="D128" s="106"/>
      <c r="E128" s="106"/>
    </row>
  </sheetData>
  <sheetProtection/>
  <mergeCells count="28">
    <mergeCell ref="D2:E2"/>
    <mergeCell ref="D3:E3"/>
    <mergeCell ref="D4:E4"/>
    <mergeCell ref="A47:A48"/>
    <mergeCell ref="C22:E22"/>
    <mergeCell ref="A18:E18"/>
    <mergeCell ref="A19:E19"/>
    <mergeCell ref="A24:B24"/>
    <mergeCell ref="C24:E24"/>
    <mergeCell ref="B15:F15"/>
    <mergeCell ref="A126:E126"/>
    <mergeCell ref="A127:E127"/>
    <mergeCell ref="A128:E128"/>
    <mergeCell ref="C6:E6"/>
    <mergeCell ref="C8:E8"/>
    <mergeCell ref="C9:E9"/>
    <mergeCell ref="C10:E10"/>
    <mergeCell ref="C7:E7"/>
    <mergeCell ref="B25:E25"/>
    <mergeCell ref="B119:D119"/>
    <mergeCell ref="B120:D120"/>
    <mergeCell ref="A16:E16"/>
    <mergeCell ref="A28:A29"/>
    <mergeCell ref="B28:B29"/>
    <mergeCell ref="C28:D28"/>
    <mergeCell ref="E28:E29"/>
    <mergeCell ref="A17:E17"/>
    <mergeCell ref="A20:E20"/>
  </mergeCells>
  <conditionalFormatting sqref="B19:E20 A18:C18 F11:IV65536 A24:B24 H1:IV6 A19:A23 B23:E23 C6:G6 C1:C5 B31:B112 A25:E30 C113:C118 A40:A112 A31:A38 C111:D112 D116:D118 C121:D122 D113:D114 A113:B122 E111:E126 A123:D126 A127:E65536 B7:E17 A1:A17">
    <cfRule type="cellIs" priority="1" dxfId="63" operator="equal" stopIfTrue="1">
      <formula>0</formula>
    </cfRule>
  </conditionalFormatting>
  <conditionalFormatting sqref="F7:IV10 B1:B6 C31:E110">
    <cfRule type="cellIs" priority="2" dxfId="64" operator="equal" stopIfTrue="1">
      <formula>0</formula>
    </cfRule>
  </conditionalFormatting>
  <conditionalFormatting sqref="A16:E16">
    <cfRule type="cellIs" priority="3" dxfId="63" operator="equal" stopIfTrue="1">
      <formula>0</formula>
    </cfRule>
  </conditionalFormatting>
  <conditionalFormatting sqref="C11 A11:B15 D11:E15 C13:C15 A6:E10">
    <cfRule type="cellIs" priority="4" dxfId="63" operator="equal" stopIfTrue="1">
      <formula>0</formula>
    </cfRule>
  </conditionalFormatting>
  <conditionalFormatting sqref="B15:F15">
    <cfRule type="cellIs" priority="5" dxfId="63" operator="equal" stopIfTrue="1">
      <formula>0</formula>
    </cfRule>
  </conditionalFormatting>
  <conditionalFormatting sqref="C7:E7">
    <cfRule type="cellIs" priority="6" dxfId="63" operator="equal" stopIfTrue="1">
      <formula>0</formula>
    </cfRule>
  </conditionalFormatting>
  <conditionalFormatting sqref="C9:E11">
    <cfRule type="cellIs" priority="7" dxfId="63" operator="equal" stopIfTrue="1">
      <formula>0</formula>
    </cfRule>
  </conditionalFormatting>
  <conditionalFormatting sqref="C9:E9">
    <cfRule type="cellIs" priority="8" dxfId="63" operator="equal" stopIfTrue="1">
      <formula>0</formula>
    </cfRule>
  </conditionalFormatting>
  <printOptions horizontalCentered="1"/>
  <pageMargins left="0.2755905511811024" right="0.2362204724409449" top="0.35433070866141736" bottom="0.2362204724409449" header="0.2755905511811024" footer="0.1968503937007874"/>
  <pageSetup horizontalDpi="600" verticalDpi="600" orientation="portrait" paperSize="9" scale="67" r:id="rId1"/>
  <rowBreaks count="1" manualBreakCount="1">
    <brk id="6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129"/>
  <sheetViews>
    <sheetView view="pageBreakPreview" zoomScale="75" zoomScaleSheetLayoutView="75" zoomScalePageLayoutView="0" workbookViewId="0" topLeftCell="A16">
      <selection activeCell="G34" sqref="G34"/>
    </sheetView>
  </sheetViews>
  <sheetFormatPr defaultColWidth="9.00390625" defaultRowHeight="12.75"/>
  <cols>
    <col min="1" max="1" width="67.625" style="1" customWidth="1"/>
    <col min="2" max="2" width="16.25390625" style="1" customWidth="1"/>
    <col min="3" max="5" width="20.75390625" style="1" customWidth="1"/>
    <col min="6" max="6" width="10.375" style="1" bestFit="1" customWidth="1"/>
    <col min="7" max="7" width="11.625" style="1" bestFit="1" customWidth="1"/>
    <col min="8" max="8" width="18.125" style="1" customWidth="1"/>
    <col min="9" max="9" width="21.00390625" style="1" customWidth="1"/>
    <col min="10" max="16384" width="9.125" style="1" customWidth="1"/>
  </cols>
  <sheetData>
    <row r="1" spans="4:7" ht="15">
      <c r="D1" s="2" t="s">
        <v>0</v>
      </c>
      <c r="E1" s="2"/>
      <c r="F1" s="2"/>
      <c r="G1" s="2"/>
    </row>
    <row r="2" spans="4:7" ht="15">
      <c r="D2" s="101" t="s">
        <v>1</v>
      </c>
      <c r="E2" s="101"/>
      <c r="F2" s="2"/>
      <c r="G2" s="2"/>
    </row>
    <row r="3" spans="4:7" ht="15">
      <c r="D3" s="101" t="s">
        <v>2</v>
      </c>
      <c r="E3" s="101"/>
      <c r="F3" s="2"/>
      <c r="G3" s="2"/>
    </row>
    <row r="4" spans="4:7" ht="15">
      <c r="D4" s="101" t="s">
        <v>3</v>
      </c>
      <c r="E4" s="101"/>
      <c r="F4" s="2"/>
      <c r="G4" s="2"/>
    </row>
    <row r="5" spans="4:7" ht="15">
      <c r="D5" s="3"/>
      <c r="E5" s="3"/>
      <c r="F5" s="2"/>
      <c r="G5" s="2"/>
    </row>
    <row r="6" spans="1:5" ht="52.5" customHeight="1">
      <c r="A6" s="4" t="s">
        <v>4</v>
      </c>
      <c r="B6" s="4"/>
      <c r="C6" s="133" t="s">
        <v>5</v>
      </c>
      <c r="D6" s="134"/>
      <c r="E6" s="134"/>
    </row>
    <row r="7" spans="1:5" ht="18.75" customHeight="1">
      <c r="A7" s="5"/>
      <c r="B7" s="4"/>
      <c r="C7" s="114" t="s">
        <v>6</v>
      </c>
      <c r="D7" s="114"/>
      <c r="E7" s="114"/>
    </row>
    <row r="8" spans="1:5" ht="35.25" customHeight="1">
      <c r="A8" s="5" t="s">
        <v>7</v>
      </c>
      <c r="B8" s="4"/>
      <c r="C8" s="113" t="s">
        <v>8</v>
      </c>
      <c r="D8" s="113"/>
      <c r="E8" s="113"/>
    </row>
    <row r="9" spans="1:5" ht="16.5" customHeight="1">
      <c r="A9" s="5"/>
      <c r="B9" s="4"/>
      <c r="C9" s="118" t="s">
        <v>9</v>
      </c>
      <c r="D9" s="118"/>
      <c r="E9" s="118"/>
    </row>
    <row r="10" spans="1:5" ht="15.75" customHeight="1">
      <c r="A10" s="6" t="s">
        <v>10</v>
      </c>
      <c r="B10" s="4"/>
      <c r="C10" s="115" t="s">
        <v>11</v>
      </c>
      <c r="D10" s="115"/>
      <c r="E10" s="115"/>
    </row>
    <row r="11" spans="1:5" ht="13.5" customHeight="1">
      <c r="A11" s="7"/>
      <c r="B11" s="4"/>
      <c r="C11" s="8" t="s">
        <v>12</v>
      </c>
      <c r="D11" s="7"/>
      <c r="E11" s="8" t="s">
        <v>13</v>
      </c>
    </row>
    <row r="12" spans="4:5" ht="16.5" customHeight="1">
      <c r="D12" s="9"/>
      <c r="E12" s="9"/>
    </row>
    <row r="13" spans="3:5" ht="14.25" customHeight="1">
      <c r="C13" s="10"/>
      <c r="D13" s="11"/>
      <c r="E13" s="12"/>
    </row>
    <row r="14" spans="3:5" ht="16.5" customHeight="1">
      <c r="C14" s="13" t="s">
        <v>14</v>
      </c>
      <c r="E14" s="14" t="s">
        <v>15</v>
      </c>
    </row>
    <row r="15" ht="16.5" customHeight="1"/>
    <row r="16" spans="1:5" ht="20.25">
      <c r="A16" s="96" t="s">
        <v>16</v>
      </c>
      <c r="B16" s="96"/>
      <c r="C16" s="96"/>
      <c r="D16" s="96"/>
      <c r="E16" s="96"/>
    </row>
    <row r="17" spans="1:15" ht="20.25">
      <c r="A17" s="96" t="s">
        <v>17</v>
      </c>
      <c r="B17" s="96"/>
      <c r="C17" s="96"/>
      <c r="D17" s="96"/>
      <c r="E17" s="96"/>
      <c r="K17" s="96"/>
      <c r="L17" s="96"/>
      <c r="M17" s="96"/>
      <c r="N17" s="96"/>
      <c r="O17" s="96"/>
    </row>
    <row r="18" spans="1:5" ht="16.5" customHeight="1">
      <c r="A18" s="92" t="s">
        <v>18</v>
      </c>
      <c r="B18" s="92"/>
      <c r="C18" s="92"/>
      <c r="D18" s="92"/>
      <c r="E18" s="92"/>
    </row>
    <row r="19" spans="1:5" ht="15.75" customHeight="1">
      <c r="A19" s="119" t="s">
        <v>19</v>
      </c>
      <c r="B19" s="119"/>
      <c r="C19" s="119"/>
      <c r="D19" s="119"/>
      <c r="E19" s="119"/>
    </row>
    <row r="20" spans="1:5" ht="21.75" customHeight="1">
      <c r="A20" s="92" t="s">
        <v>20</v>
      </c>
      <c r="B20" s="92"/>
      <c r="C20" s="92"/>
      <c r="D20" s="92"/>
      <c r="E20" s="92"/>
    </row>
    <row r="21" spans="1:5" ht="15.75" customHeight="1">
      <c r="A21" s="93" t="s">
        <v>21</v>
      </c>
      <c r="B21" s="93"/>
      <c r="C21" s="93"/>
      <c r="D21" s="93"/>
      <c r="E21" s="93"/>
    </row>
    <row r="22" spans="1:5" ht="16.5" customHeight="1">
      <c r="A22" s="16" t="s">
        <v>22</v>
      </c>
      <c r="B22" s="17" t="s">
        <v>23</v>
      </c>
      <c r="C22" s="16"/>
      <c r="D22" s="16"/>
      <c r="E22" s="16"/>
    </row>
    <row r="23" spans="1:5" ht="31.5" customHeight="1">
      <c r="A23" s="18" t="s">
        <v>24</v>
      </c>
      <c r="B23" s="16"/>
      <c r="C23" s="120" t="s">
        <v>25</v>
      </c>
      <c r="D23" s="120"/>
      <c r="E23" s="120"/>
    </row>
    <row r="24" spans="1:5" ht="15" customHeight="1">
      <c r="A24" s="16" t="s">
        <v>26</v>
      </c>
      <c r="B24" s="16"/>
      <c r="C24" s="16"/>
      <c r="D24" s="19"/>
      <c r="E24" s="16"/>
    </row>
    <row r="25" spans="1:5" ht="32.25" customHeight="1">
      <c r="A25" s="90" t="s">
        <v>27</v>
      </c>
      <c r="B25" s="90"/>
      <c r="C25" s="90"/>
      <c r="D25" s="20" t="s">
        <v>28</v>
      </c>
      <c r="E25" s="16"/>
    </row>
    <row r="26" spans="1:5" ht="15" customHeight="1">
      <c r="A26" s="16"/>
      <c r="B26" s="16"/>
      <c r="C26" s="16"/>
      <c r="D26" s="21"/>
      <c r="E26" s="16"/>
    </row>
    <row r="27" spans="1:5" ht="15" customHeight="1" hidden="1">
      <c r="A27" s="16"/>
      <c r="B27" s="16"/>
      <c r="C27" s="16"/>
      <c r="D27" s="21"/>
      <c r="E27" s="16"/>
    </row>
    <row r="28" spans="4:5" ht="15">
      <c r="D28" s="22"/>
      <c r="E28" s="23" t="s">
        <v>29</v>
      </c>
    </row>
    <row r="29" spans="1:5" s="4" customFormat="1" ht="15.75">
      <c r="A29" s="100" t="s">
        <v>30</v>
      </c>
      <c r="B29" s="100" t="s">
        <v>31</v>
      </c>
      <c r="C29" s="100" t="s">
        <v>32</v>
      </c>
      <c r="D29" s="100"/>
      <c r="E29" s="100" t="s">
        <v>33</v>
      </c>
    </row>
    <row r="30" spans="1:5" s="4" customFormat="1" ht="15.75">
      <c r="A30" s="100"/>
      <c r="B30" s="100"/>
      <c r="C30" s="24" t="s">
        <v>34</v>
      </c>
      <c r="D30" s="24" t="s">
        <v>35</v>
      </c>
      <c r="E30" s="100"/>
    </row>
    <row r="31" spans="1:5" s="14" customFormat="1" ht="15">
      <c r="A31" s="25">
        <v>1</v>
      </c>
      <c r="B31" s="25">
        <v>2</v>
      </c>
      <c r="C31" s="25">
        <v>3</v>
      </c>
      <c r="D31" s="25">
        <v>4</v>
      </c>
      <c r="E31" s="25">
        <v>5</v>
      </c>
    </row>
    <row r="32" spans="1:5" ht="18.75" customHeight="1">
      <c r="A32" s="26" t="s">
        <v>36</v>
      </c>
      <c r="B32" s="25" t="s">
        <v>37</v>
      </c>
      <c r="C32" s="27">
        <f>C33</f>
        <v>157218985</v>
      </c>
      <c r="D32" s="27">
        <f>D34</f>
        <v>15749275</v>
      </c>
      <c r="E32" s="27">
        <f>SUM(C32:D32)</f>
        <v>172968260</v>
      </c>
    </row>
    <row r="33" spans="1:5" ht="15.75" customHeight="1">
      <c r="A33" s="28" t="s">
        <v>38</v>
      </c>
      <c r="B33" s="25" t="s">
        <v>37</v>
      </c>
      <c r="C33" s="27">
        <f>C51+C86+C106+C111</f>
        <v>157218985</v>
      </c>
      <c r="D33" s="29" t="s">
        <v>37</v>
      </c>
      <c r="E33" s="27">
        <f>SUM(C33:D33)</f>
        <v>157218985</v>
      </c>
    </row>
    <row r="34" spans="1:5" ht="15.75" customHeight="1">
      <c r="A34" s="28" t="s">
        <v>39</v>
      </c>
      <c r="B34" s="25" t="s">
        <v>37</v>
      </c>
      <c r="C34" s="29" t="s">
        <v>37</v>
      </c>
      <c r="D34" s="27">
        <f>D35+D44</f>
        <v>15749275</v>
      </c>
      <c r="E34" s="27">
        <f>SUM(C34:D34)</f>
        <v>15749275</v>
      </c>
    </row>
    <row r="35" spans="1:5" ht="26.25">
      <c r="A35" s="30" t="s">
        <v>40</v>
      </c>
      <c r="B35" s="31">
        <v>25010000</v>
      </c>
      <c r="C35" s="32" t="s">
        <v>37</v>
      </c>
      <c r="D35" s="27">
        <f>D36+D38+D39+D40</f>
        <v>15749275</v>
      </c>
      <c r="E35" s="27">
        <f>SUM(C35:D35)</f>
        <v>15749275</v>
      </c>
    </row>
    <row r="36" spans="1:5" ht="25.5" customHeight="1">
      <c r="A36" s="33" t="s">
        <v>41</v>
      </c>
      <c r="B36" s="31">
        <v>25010100</v>
      </c>
      <c r="C36" s="32" t="s">
        <v>37</v>
      </c>
      <c r="D36" s="27">
        <v>15419275</v>
      </c>
      <c r="E36" s="27">
        <f aca="true" t="shared" si="0" ref="E36:E48">SUM(C36:D36)</f>
        <v>15419275</v>
      </c>
    </row>
    <row r="37" spans="1:5" ht="16.5" customHeight="1" hidden="1">
      <c r="A37" s="28" t="s">
        <v>42</v>
      </c>
      <c r="B37" s="31">
        <v>25010100</v>
      </c>
      <c r="C37" s="32" t="s">
        <v>37</v>
      </c>
      <c r="D37" s="27"/>
      <c r="E37" s="27">
        <f t="shared" si="0"/>
        <v>0</v>
      </c>
    </row>
    <row r="38" spans="1:5" ht="24" customHeight="1">
      <c r="A38" s="33" t="s">
        <v>43</v>
      </c>
      <c r="B38" s="31">
        <v>25010200</v>
      </c>
      <c r="C38" s="32" t="s">
        <v>37</v>
      </c>
      <c r="D38" s="27">
        <v>0</v>
      </c>
      <c r="E38" s="27">
        <f t="shared" si="0"/>
        <v>0</v>
      </c>
    </row>
    <row r="39" spans="1:5" ht="34.5" customHeight="1">
      <c r="A39" s="33" t="s">
        <v>44</v>
      </c>
      <c r="B39" s="31">
        <v>25010300</v>
      </c>
      <c r="C39" s="32" t="s">
        <v>37</v>
      </c>
      <c r="D39" s="27">
        <v>280000</v>
      </c>
      <c r="E39" s="27">
        <f t="shared" si="0"/>
        <v>280000</v>
      </c>
    </row>
    <row r="40" spans="1:5" ht="30" customHeight="1">
      <c r="A40" s="34" t="s">
        <v>45</v>
      </c>
      <c r="B40" s="31">
        <v>25010400</v>
      </c>
      <c r="C40" s="32" t="s">
        <v>37</v>
      </c>
      <c r="D40" s="27">
        <v>50000</v>
      </c>
      <c r="E40" s="27">
        <f t="shared" si="0"/>
        <v>50000</v>
      </c>
    </row>
    <row r="41" spans="1:5" ht="16.5" customHeight="1">
      <c r="A41" s="35" t="s">
        <v>46</v>
      </c>
      <c r="B41" s="31">
        <v>25020000</v>
      </c>
      <c r="C41" s="29" t="s">
        <v>37</v>
      </c>
      <c r="D41" s="27">
        <v>0</v>
      </c>
      <c r="E41" s="27">
        <f t="shared" si="0"/>
        <v>0</v>
      </c>
    </row>
    <row r="42" spans="1:5" ht="16.5" customHeight="1" hidden="1">
      <c r="A42" s="36" t="s">
        <v>47</v>
      </c>
      <c r="B42" s="31">
        <v>25020100</v>
      </c>
      <c r="C42" s="29">
        <v>0</v>
      </c>
      <c r="D42" s="27">
        <v>0</v>
      </c>
      <c r="E42" s="27">
        <f t="shared" si="0"/>
        <v>0</v>
      </c>
    </row>
    <row r="43" spans="1:5" ht="16.5" customHeight="1" hidden="1">
      <c r="A43" s="36" t="s">
        <v>48</v>
      </c>
      <c r="B43" s="31">
        <v>25020200</v>
      </c>
      <c r="C43" s="29">
        <v>0</v>
      </c>
      <c r="D43" s="27">
        <v>0</v>
      </c>
      <c r="E43" s="27">
        <f t="shared" si="0"/>
        <v>0</v>
      </c>
    </row>
    <row r="44" spans="1:5" ht="16.5" customHeight="1">
      <c r="A44" s="35" t="s">
        <v>49</v>
      </c>
      <c r="B44" s="31"/>
      <c r="C44" s="29" t="s">
        <v>37</v>
      </c>
      <c r="D44" s="27">
        <f>D46</f>
        <v>0</v>
      </c>
      <c r="E44" s="27">
        <f t="shared" si="0"/>
        <v>0</v>
      </c>
    </row>
    <row r="45" spans="1:5" ht="16.5" customHeight="1">
      <c r="A45" s="28" t="s">
        <v>50</v>
      </c>
      <c r="B45" s="31"/>
      <c r="C45" s="29" t="s">
        <v>37</v>
      </c>
      <c r="D45" s="27">
        <v>0</v>
      </c>
      <c r="E45" s="27">
        <f t="shared" si="0"/>
        <v>0</v>
      </c>
    </row>
    <row r="46" spans="1:5" ht="27" customHeight="1">
      <c r="A46" s="33" t="s">
        <v>51</v>
      </c>
      <c r="B46" s="31"/>
      <c r="C46" s="29" t="s">
        <v>37</v>
      </c>
      <c r="D46" s="27">
        <f>D47</f>
        <v>0</v>
      </c>
      <c r="E46" s="27">
        <f t="shared" si="0"/>
        <v>0</v>
      </c>
    </row>
    <row r="47" spans="1:5" ht="27" customHeight="1" hidden="1">
      <c r="A47" s="37" t="s">
        <v>52</v>
      </c>
      <c r="B47" s="31">
        <v>602400</v>
      </c>
      <c r="C47" s="29" t="s">
        <v>37</v>
      </c>
      <c r="D47" s="27"/>
      <c r="E47" s="27">
        <f t="shared" si="0"/>
        <v>0</v>
      </c>
    </row>
    <row r="48" spans="1:5" ht="16.5" customHeight="1">
      <c r="A48" s="116" t="s">
        <v>53</v>
      </c>
      <c r="B48" s="31"/>
      <c r="C48" s="29" t="s">
        <v>37</v>
      </c>
      <c r="D48" s="27">
        <v>0</v>
      </c>
      <c r="E48" s="27">
        <f t="shared" si="0"/>
        <v>0</v>
      </c>
    </row>
    <row r="49" spans="1:5" ht="25.5" customHeight="1">
      <c r="A49" s="117"/>
      <c r="B49" s="31"/>
      <c r="C49" s="29" t="s">
        <v>37</v>
      </c>
      <c r="D49" s="38" t="s">
        <v>54</v>
      </c>
      <c r="E49" s="38" t="s">
        <v>54</v>
      </c>
    </row>
    <row r="50" spans="1:5" ht="15.75">
      <c r="A50" s="26" t="s">
        <v>55</v>
      </c>
      <c r="B50" s="31" t="s">
        <v>37</v>
      </c>
      <c r="C50" s="27">
        <f>C51+C86</f>
        <v>157218985</v>
      </c>
      <c r="D50" s="27">
        <f>D51+D86</f>
        <v>15749275</v>
      </c>
      <c r="E50" s="27">
        <f>SUM(C50:D50)</f>
        <v>172968260</v>
      </c>
    </row>
    <row r="51" spans="1:5" ht="15">
      <c r="A51" s="39" t="s">
        <v>56</v>
      </c>
      <c r="B51" s="31">
        <v>2000</v>
      </c>
      <c r="C51" s="27">
        <f>C53+C56+C57+C74+C77+C81+C85</f>
        <v>157218985</v>
      </c>
      <c r="D51" s="27">
        <f>D53+D56+D57+D74+D77+D81+D85</f>
        <v>15549275</v>
      </c>
      <c r="E51" s="27">
        <f>C51+D51</f>
        <v>172768260</v>
      </c>
    </row>
    <row r="52" spans="1:5" ht="15">
      <c r="A52" s="40" t="s">
        <v>57</v>
      </c>
      <c r="B52" s="31">
        <v>2100</v>
      </c>
      <c r="C52" s="27">
        <f>C53+C56</f>
        <v>119827620</v>
      </c>
      <c r="D52" s="27">
        <f>D53+D56</f>
        <v>828357</v>
      </c>
      <c r="E52" s="27">
        <f aca="true" t="shared" si="1" ref="E52:E111">C52+D52</f>
        <v>120655977</v>
      </c>
    </row>
    <row r="53" spans="1:5" ht="15">
      <c r="A53" s="41" t="s">
        <v>58</v>
      </c>
      <c r="B53" s="31">
        <v>2110</v>
      </c>
      <c r="C53" s="42">
        <f>C54+C55</f>
        <v>98219353</v>
      </c>
      <c r="D53" s="27">
        <f>D54+D55</f>
        <v>678981</v>
      </c>
      <c r="E53" s="27">
        <f t="shared" si="1"/>
        <v>98898334</v>
      </c>
    </row>
    <row r="54" spans="1:5" ht="15">
      <c r="A54" s="28" t="s">
        <v>59</v>
      </c>
      <c r="B54" s="31">
        <v>2111</v>
      </c>
      <c r="C54" s="42">
        <v>98219353</v>
      </c>
      <c r="D54" s="27">
        <v>678981</v>
      </c>
      <c r="E54" s="27">
        <f t="shared" si="1"/>
        <v>98898334</v>
      </c>
    </row>
    <row r="55" spans="1:5" ht="15">
      <c r="A55" s="28" t="s">
        <v>60</v>
      </c>
      <c r="B55" s="31">
        <v>2112</v>
      </c>
      <c r="C55" s="42"/>
      <c r="D55" s="27"/>
      <c r="E55" s="27">
        <f t="shared" si="1"/>
        <v>0</v>
      </c>
    </row>
    <row r="56" spans="1:9" ht="15">
      <c r="A56" s="43" t="s">
        <v>61</v>
      </c>
      <c r="B56" s="31">
        <v>2120</v>
      </c>
      <c r="C56" s="42">
        <v>21608267</v>
      </c>
      <c r="D56" s="27">
        <v>149376</v>
      </c>
      <c r="E56" s="27">
        <f t="shared" si="1"/>
        <v>21757643</v>
      </c>
      <c r="I56" s="1">
        <v>98219352.7419</v>
      </c>
    </row>
    <row r="57" spans="1:9" ht="15">
      <c r="A57" s="44" t="s">
        <v>62</v>
      </c>
      <c r="B57" s="31">
        <v>2200</v>
      </c>
      <c r="C57" s="27">
        <f>C58+C59+C60+C61+C62+C63+C64+C71</f>
        <v>37391365</v>
      </c>
      <c r="D57" s="27">
        <f>D58+D59+D60+D61+D62+D63+D64+D71</f>
        <v>14650918</v>
      </c>
      <c r="E57" s="27">
        <f t="shared" si="1"/>
        <v>52042283</v>
      </c>
      <c r="I57" s="1">
        <v>21608267</v>
      </c>
    </row>
    <row r="58" spans="1:5" ht="14.25" customHeight="1">
      <c r="A58" s="33" t="s">
        <v>63</v>
      </c>
      <c r="B58" s="31">
        <v>2210</v>
      </c>
      <c r="C58" s="27">
        <f>1115450+25000</f>
        <v>1140450</v>
      </c>
      <c r="D58" s="27">
        <v>300000</v>
      </c>
      <c r="E58" s="27">
        <f t="shared" si="1"/>
        <v>1440450</v>
      </c>
    </row>
    <row r="59" spans="1:10" ht="15.75">
      <c r="A59" s="28" t="s">
        <v>64</v>
      </c>
      <c r="B59" s="31">
        <v>2220</v>
      </c>
      <c r="C59" s="27">
        <v>0</v>
      </c>
      <c r="D59" s="27">
        <v>50000</v>
      </c>
      <c r="E59" s="27">
        <f t="shared" si="1"/>
        <v>50000</v>
      </c>
      <c r="I59" s="45">
        <v>1115450</v>
      </c>
      <c r="J59" s="45"/>
    </row>
    <row r="60" spans="1:10" ht="15.75">
      <c r="A60" s="28" t="s">
        <v>65</v>
      </c>
      <c r="B60" s="31">
        <v>2230</v>
      </c>
      <c r="C60" s="27">
        <v>11616237</v>
      </c>
      <c r="D60" s="27">
        <v>13863174</v>
      </c>
      <c r="E60" s="27">
        <f t="shared" si="1"/>
        <v>25479411</v>
      </c>
      <c r="I60" s="45"/>
      <c r="J60" s="45"/>
    </row>
    <row r="61" spans="1:10" ht="14.25" customHeight="1">
      <c r="A61" s="28" t="s">
        <v>66</v>
      </c>
      <c r="B61" s="31">
        <v>2240</v>
      </c>
      <c r="C61" s="27">
        <f>1050494+45000</f>
        <v>1095494</v>
      </c>
      <c r="D61" s="27">
        <v>250000</v>
      </c>
      <c r="E61" s="27">
        <f t="shared" si="1"/>
        <v>1345494</v>
      </c>
      <c r="F61" s="46"/>
      <c r="I61" s="45"/>
      <c r="J61" s="45"/>
    </row>
    <row r="62" spans="1:10" ht="15.75">
      <c r="A62" s="28" t="s">
        <v>67</v>
      </c>
      <c r="B62" s="31">
        <v>2250</v>
      </c>
      <c r="C62" s="27">
        <v>0</v>
      </c>
      <c r="D62" s="27">
        <v>0</v>
      </c>
      <c r="E62" s="27">
        <f t="shared" si="1"/>
        <v>0</v>
      </c>
      <c r="I62" s="45"/>
      <c r="J62" s="45"/>
    </row>
    <row r="63" spans="1:10" ht="15.75">
      <c r="A63" s="33" t="s">
        <v>68</v>
      </c>
      <c r="B63" s="31">
        <v>2260</v>
      </c>
      <c r="C63" s="27">
        <v>0</v>
      </c>
      <c r="D63" s="27">
        <v>0</v>
      </c>
      <c r="E63" s="27">
        <f t="shared" si="1"/>
        <v>0</v>
      </c>
      <c r="I63" s="45"/>
      <c r="J63" s="45"/>
    </row>
    <row r="64" spans="1:10" ht="15.75">
      <c r="A64" s="28" t="s">
        <v>69</v>
      </c>
      <c r="B64" s="31">
        <v>2270</v>
      </c>
      <c r="C64" s="27">
        <f>SUM(C65:C69)</f>
        <v>23539184</v>
      </c>
      <c r="D64" s="27">
        <f>SUM(D65:D69)</f>
        <v>162744</v>
      </c>
      <c r="E64" s="27">
        <f t="shared" si="1"/>
        <v>23701928</v>
      </c>
      <c r="H64" s="47">
        <v>23539184</v>
      </c>
      <c r="I64" s="45"/>
      <c r="J64" s="45"/>
    </row>
    <row r="65" spans="1:10" ht="15.75">
      <c r="A65" s="28" t="s">
        <v>70</v>
      </c>
      <c r="B65" s="31">
        <v>2271</v>
      </c>
      <c r="C65" s="27">
        <v>18219732</v>
      </c>
      <c r="D65" s="27">
        <v>111951</v>
      </c>
      <c r="E65" s="27">
        <f t="shared" si="1"/>
        <v>18331683</v>
      </c>
      <c r="H65" s="48">
        <v>15612212.04</v>
      </c>
      <c r="I65" s="49"/>
      <c r="J65" s="49"/>
    </row>
    <row r="66" spans="1:10" ht="15.75">
      <c r="A66" s="28" t="s">
        <v>71</v>
      </c>
      <c r="B66" s="31">
        <v>2272</v>
      </c>
      <c r="C66" s="27">
        <v>1844485</v>
      </c>
      <c r="D66" s="27">
        <v>32402</v>
      </c>
      <c r="E66" s="27">
        <f t="shared" si="1"/>
        <v>1876887</v>
      </c>
      <c r="H66" s="48">
        <v>2607519.96</v>
      </c>
      <c r="I66" s="49">
        <v>11616237</v>
      </c>
      <c r="J66" s="49"/>
    </row>
    <row r="67" spans="1:10" ht="15.75">
      <c r="A67" s="28" t="s">
        <v>72</v>
      </c>
      <c r="B67" s="31">
        <v>2273</v>
      </c>
      <c r="C67" s="27">
        <v>3205072</v>
      </c>
      <c r="D67" s="27">
        <v>17538</v>
      </c>
      <c r="E67" s="27">
        <f t="shared" si="1"/>
        <v>3222610</v>
      </c>
      <c r="H67" s="48">
        <v>1033389</v>
      </c>
      <c r="I67" s="49"/>
      <c r="J67" s="49"/>
    </row>
    <row r="68" spans="1:10" ht="15.75">
      <c r="A68" s="28" t="s">
        <v>73</v>
      </c>
      <c r="B68" s="31">
        <v>2274</v>
      </c>
      <c r="C68" s="27">
        <v>0</v>
      </c>
      <c r="D68" s="27">
        <v>0</v>
      </c>
      <c r="E68" s="27">
        <f t="shared" si="1"/>
        <v>0</v>
      </c>
      <c r="H68" s="48">
        <v>811096</v>
      </c>
      <c r="I68" s="49"/>
      <c r="J68" s="49"/>
    </row>
    <row r="69" spans="1:10" ht="15.75">
      <c r="A69" s="28" t="s">
        <v>74</v>
      </c>
      <c r="B69" s="31">
        <v>2275</v>
      </c>
      <c r="C69" s="27">
        <v>269895</v>
      </c>
      <c r="D69" s="27">
        <v>853</v>
      </c>
      <c r="E69" s="27">
        <f t="shared" si="1"/>
        <v>270748</v>
      </c>
      <c r="H69" s="48">
        <v>3205072</v>
      </c>
      <c r="I69" s="49"/>
      <c r="J69" s="49"/>
    </row>
    <row r="70" spans="1:10" ht="15.75">
      <c r="A70" s="28" t="s">
        <v>75</v>
      </c>
      <c r="B70" s="31">
        <v>2276</v>
      </c>
      <c r="C70" s="27">
        <v>0</v>
      </c>
      <c r="D70" s="27">
        <v>0</v>
      </c>
      <c r="E70" s="27">
        <f t="shared" si="1"/>
        <v>0</v>
      </c>
      <c r="H70" s="48">
        <v>269895</v>
      </c>
      <c r="I70" s="49"/>
      <c r="J70" s="49"/>
    </row>
    <row r="71" spans="1:10" ht="26.25">
      <c r="A71" s="33" t="s">
        <v>76</v>
      </c>
      <c r="B71" s="31">
        <v>2280</v>
      </c>
      <c r="C71" s="27">
        <f>SUM(C72:C73)</f>
        <v>0</v>
      </c>
      <c r="D71" s="27">
        <f>SUM(D72:D73)</f>
        <v>25000</v>
      </c>
      <c r="E71" s="27">
        <f t="shared" si="1"/>
        <v>25000</v>
      </c>
      <c r="I71" s="49"/>
      <c r="J71" s="49"/>
    </row>
    <row r="72" spans="1:10" ht="26.25">
      <c r="A72" s="33" t="s">
        <v>77</v>
      </c>
      <c r="B72" s="31">
        <v>2281</v>
      </c>
      <c r="C72" s="27">
        <v>0</v>
      </c>
      <c r="D72" s="27">
        <v>0</v>
      </c>
      <c r="E72" s="27">
        <f t="shared" si="1"/>
        <v>0</v>
      </c>
      <c r="I72" s="49"/>
      <c r="J72" s="49"/>
    </row>
    <row r="73" spans="1:10" ht="26.25">
      <c r="A73" s="33" t="s">
        <v>78</v>
      </c>
      <c r="B73" s="31">
        <v>2282</v>
      </c>
      <c r="C73" s="27">
        <v>0</v>
      </c>
      <c r="D73" s="27">
        <v>25000</v>
      </c>
      <c r="E73" s="27">
        <f t="shared" si="1"/>
        <v>25000</v>
      </c>
      <c r="I73" s="50"/>
      <c r="J73" s="51"/>
    </row>
    <row r="74" spans="1:10" ht="15.75">
      <c r="A74" s="33" t="s">
        <v>79</v>
      </c>
      <c r="B74" s="31">
        <v>2400</v>
      </c>
      <c r="C74" s="27">
        <f>SUM(C75:C76)</f>
        <v>0</v>
      </c>
      <c r="D74" s="27">
        <f>SUM(D75:D76)</f>
        <v>0</v>
      </c>
      <c r="E74" s="27">
        <f t="shared" si="1"/>
        <v>0</v>
      </c>
      <c r="I74" s="50">
        <v>1050494</v>
      </c>
      <c r="J74" s="49"/>
    </row>
    <row r="75" spans="1:5" ht="15">
      <c r="A75" s="33" t="s">
        <v>80</v>
      </c>
      <c r="B75" s="31">
        <v>2410</v>
      </c>
      <c r="C75" s="27">
        <v>0</v>
      </c>
      <c r="D75" s="27">
        <v>0</v>
      </c>
      <c r="E75" s="27">
        <f t="shared" si="1"/>
        <v>0</v>
      </c>
    </row>
    <row r="76" spans="1:5" ht="15">
      <c r="A76" s="33" t="s">
        <v>81</v>
      </c>
      <c r="B76" s="31">
        <v>2420</v>
      </c>
      <c r="C76" s="27">
        <v>0</v>
      </c>
      <c r="D76" s="27">
        <v>0</v>
      </c>
      <c r="E76" s="27">
        <f t="shared" si="1"/>
        <v>0</v>
      </c>
    </row>
    <row r="77" spans="1:5" ht="15">
      <c r="A77" s="33" t="s">
        <v>82</v>
      </c>
      <c r="B77" s="31">
        <v>2600</v>
      </c>
      <c r="C77" s="27">
        <f>SUM(C78:C80)</f>
        <v>0</v>
      </c>
      <c r="D77" s="27">
        <f>SUM(D78:D80)</f>
        <v>0</v>
      </c>
      <c r="E77" s="27">
        <f t="shared" si="1"/>
        <v>0</v>
      </c>
    </row>
    <row r="78" spans="1:5" ht="27" customHeight="1">
      <c r="A78" s="33" t="s">
        <v>83</v>
      </c>
      <c r="B78" s="31">
        <v>2610</v>
      </c>
      <c r="C78" s="27">
        <v>0</v>
      </c>
      <c r="D78" s="27">
        <v>0</v>
      </c>
      <c r="E78" s="27">
        <f t="shared" si="1"/>
        <v>0</v>
      </c>
    </row>
    <row r="79" spans="1:5" ht="15">
      <c r="A79" s="33" t="s">
        <v>84</v>
      </c>
      <c r="B79" s="31">
        <v>2620</v>
      </c>
      <c r="C79" s="27">
        <v>0</v>
      </c>
      <c r="D79" s="27">
        <v>0</v>
      </c>
      <c r="E79" s="27">
        <f t="shared" si="1"/>
        <v>0</v>
      </c>
    </row>
    <row r="80" spans="1:5" ht="15">
      <c r="A80" s="33" t="s">
        <v>85</v>
      </c>
      <c r="B80" s="31">
        <v>2630</v>
      </c>
      <c r="C80" s="27">
        <v>0</v>
      </c>
      <c r="D80" s="27">
        <v>0</v>
      </c>
      <c r="E80" s="27">
        <f t="shared" si="1"/>
        <v>0</v>
      </c>
    </row>
    <row r="81" spans="1:5" ht="15">
      <c r="A81" s="28" t="s">
        <v>86</v>
      </c>
      <c r="B81" s="31">
        <v>2700</v>
      </c>
      <c r="C81" s="27">
        <f>SUM(C82:C84)</f>
        <v>0</v>
      </c>
      <c r="D81" s="27">
        <f>SUM(D82:D84)</f>
        <v>0</v>
      </c>
      <c r="E81" s="27">
        <f t="shared" si="1"/>
        <v>0</v>
      </c>
    </row>
    <row r="82" spans="1:5" ht="15">
      <c r="A82" s="28" t="s">
        <v>87</v>
      </c>
      <c r="B82" s="31">
        <v>2710</v>
      </c>
      <c r="C82" s="27">
        <v>0</v>
      </c>
      <c r="D82" s="27">
        <v>0</v>
      </c>
      <c r="E82" s="27">
        <f t="shared" si="1"/>
        <v>0</v>
      </c>
    </row>
    <row r="83" spans="1:5" ht="15">
      <c r="A83" s="28" t="s">
        <v>88</v>
      </c>
      <c r="B83" s="31">
        <v>2720</v>
      </c>
      <c r="C83" s="27">
        <v>0</v>
      </c>
      <c r="D83" s="27">
        <v>0</v>
      </c>
      <c r="E83" s="27">
        <f t="shared" si="1"/>
        <v>0</v>
      </c>
    </row>
    <row r="84" spans="1:5" ht="15">
      <c r="A84" s="28" t="s">
        <v>89</v>
      </c>
      <c r="B84" s="31">
        <v>2730</v>
      </c>
      <c r="C84" s="27">
        <v>0</v>
      </c>
      <c r="D84" s="27">
        <v>0</v>
      </c>
      <c r="E84" s="27">
        <f t="shared" si="1"/>
        <v>0</v>
      </c>
    </row>
    <row r="85" spans="1:5" ht="15">
      <c r="A85" s="28" t="s">
        <v>90</v>
      </c>
      <c r="B85" s="31">
        <v>2800</v>
      </c>
      <c r="C85" s="27">
        <v>0</v>
      </c>
      <c r="D85" s="27">
        <v>70000</v>
      </c>
      <c r="E85" s="27">
        <f t="shared" si="1"/>
        <v>70000</v>
      </c>
    </row>
    <row r="86" spans="1:5" ht="15">
      <c r="A86" s="39" t="s">
        <v>91</v>
      </c>
      <c r="B86" s="31">
        <v>3000</v>
      </c>
      <c r="C86" s="27">
        <f>C87+C101</f>
        <v>0</v>
      </c>
      <c r="D86" s="27">
        <f>D87+D101</f>
        <v>200000</v>
      </c>
      <c r="E86" s="27">
        <f t="shared" si="1"/>
        <v>200000</v>
      </c>
    </row>
    <row r="87" spans="1:5" ht="15">
      <c r="A87" s="28" t="s">
        <v>92</v>
      </c>
      <c r="B87" s="31">
        <v>3100</v>
      </c>
      <c r="C87" s="27">
        <f>C88+C89+C92+C95+C99+C100</f>
        <v>0</v>
      </c>
      <c r="D87" s="27">
        <f>D88+D89+D92+D95+D99+D100</f>
        <v>200000</v>
      </c>
      <c r="E87" s="27">
        <f t="shared" si="1"/>
        <v>200000</v>
      </c>
    </row>
    <row r="88" spans="1:5" ht="15">
      <c r="A88" s="33" t="s">
        <v>93</v>
      </c>
      <c r="B88" s="31">
        <v>3110</v>
      </c>
      <c r="C88" s="27">
        <v>0</v>
      </c>
      <c r="D88" s="27">
        <v>200000</v>
      </c>
      <c r="E88" s="27">
        <f t="shared" si="1"/>
        <v>200000</v>
      </c>
    </row>
    <row r="89" spans="1:5" ht="15">
      <c r="A89" s="28" t="s">
        <v>94</v>
      </c>
      <c r="B89" s="31">
        <v>3120</v>
      </c>
      <c r="C89" s="27">
        <f>SUM(C90:C91)</f>
        <v>0</v>
      </c>
      <c r="D89" s="27">
        <f>SUM(D90:D91)</f>
        <v>0</v>
      </c>
      <c r="E89" s="27">
        <f t="shared" si="1"/>
        <v>0</v>
      </c>
    </row>
    <row r="90" spans="1:5" ht="15">
      <c r="A90" s="28" t="s">
        <v>95</v>
      </c>
      <c r="B90" s="31">
        <v>3121</v>
      </c>
      <c r="C90" s="27">
        <v>0</v>
      </c>
      <c r="D90" s="27">
        <v>0</v>
      </c>
      <c r="E90" s="27">
        <f t="shared" si="1"/>
        <v>0</v>
      </c>
    </row>
    <row r="91" spans="1:5" ht="15">
      <c r="A91" s="28" t="s">
        <v>96</v>
      </c>
      <c r="B91" s="31">
        <v>3122</v>
      </c>
      <c r="C91" s="27">
        <v>0</v>
      </c>
      <c r="D91" s="27">
        <v>0</v>
      </c>
      <c r="E91" s="27">
        <f t="shared" si="1"/>
        <v>0</v>
      </c>
    </row>
    <row r="92" spans="1:5" ht="15">
      <c r="A92" s="28" t="s">
        <v>97</v>
      </c>
      <c r="B92" s="31">
        <v>3130</v>
      </c>
      <c r="C92" s="27">
        <f>SUM(C93:C94)</f>
        <v>0</v>
      </c>
      <c r="D92" s="27">
        <f>SUM(D93:D94)</f>
        <v>0</v>
      </c>
      <c r="E92" s="27">
        <f t="shared" si="1"/>
        <v>0</v>
      </c>
    </row>
    <row r="93" spans="1:5" ht="15">
      <c r="A93" s="28" t="s">
        <v>98</v>
      </c>
      <c r="B93" s="31">
        <v>3131</v>
      </c>
      <c r="C93" s="27">
        <v>0</v>
      </c>
      <c r="D93" s="27">
        <v>0</v>
      </c>
      <c r="E93" s="27">
        <f t="shared" si="1"/>
        <v>0</v>
      </c>
    </row>
    <row r="94" spans="1:5" ht="15">
      <c r="A94" s="28" t="s">
        <v>99</v>
      </c>
      <c r="B94" s="31">
        <v>3132</v>
      </c>
      <c r="C94" s="27">
        <v>0</v>
      </c>
      <c r="D94" s="27">
        <v>0</v>
      </c>
      <c r="E94" s="27">
        <f t="shared" si="1"/>
        <v>0</v>
      </c>
    </row>
    <row r="95" spans="1:5" ht="15">
      <c r="A95" s="28" t="s">
        <v>100</v>
      </c>
      <c r="B95" s="31">
        <v>3140</v>
      </c>
      <c r="C95" s="27">
        <f>SUM(C96:C98)</f>
        <v>0</v>
      </c>
      <c r="D95" s="27">
        <f>SUM(D96:D98)</f>
        <v>0</v>
      </c>
      <c r="E95" s="27">
        <f t="shared" si="1"/>
        <v>0</v>
      </c>
    </row>
    <row r="96" spans="1:5" ht="15">
      <c r="A96" s="28" t="s">
        <v>101</v>
      </c>
      <c r="B96" s="31">
        <v>3141</v>
      </c>
      <c r="C96" s="27">
        <v>0</v>
      </c>
      <c r="D96" s="27">
        <v>0</v>
      </c>
      <c r="E96" s="27">
        <f t="shared" si="1"/>
        <v>0</v>
      </c>
    </row>
    <row r="97" spans="1:5" ht="15">
      <c r="A97" s="28" t="s">
        <v>102</v>
      </c>
      <c r="B97" s="31">
        <v>3142</v>
      </c>
      <c r="C97" s="27">
        <v>0</v>
      </c>
      <c r="D97" s="27">
        <v>0</v>
      </c>
      <c r="E97" s="27">
        <f t="shared" si="1"/>
        <v>0</v>
      </c>
    </row>
    <row r="98" spans="1:5" ht="15">
      <c r="A98" s="28" t="s">
        <v>103</v>
      </c>
      <c r="B98" s="31">
        <v>3143</v>
      </c>
      <c r="C98" s="27">
        <v>0</v>
      </c>
      <c r="D98" s="27">
        <v>0</v>
      </c>
      <c r="E98" s="27">
        <f t="shared" si="1"/>
        <v>0</v>
      </c>
    </row>
    <row r="99" spans="1:5" ht="15">
      <c r="A99" s="52" t="s">
        <v>104</v>
      </c>
      <c r="B99" s="31">
        <v>3150</v>
      </c>
      <c r="C99" s="27">
        <v>0</v>
      </c>
      <c r="D99" s="27">
        <v>0</v>
      </c>
      <c r="E99" s="27">
        <f t="shared" si="1"/>
        <v>0</v>
      </c>
    </row>
    <row r="100" spans="1:5" ht="15">
      <c r="A100" s="52" t="s">
        <v>105</v>
      </c>
      <c r="B100" s="31">
        <v>3160</v>
      </c>
      <c r="C100" s="27">
        <v>0</v>
      </c>
      <c r="D100" s="27">
        <v>0</v>
      </c>
      <c r="E100" s="27">
        <f t="shared" si="1"/>
        <v>0</v>
      </c>
    </row>
    <row r="101" spans="1:5" ht="15">
      <c r="A101" s="53" t="s">
        <v>106</v>
      </c>
      <c r="B101" s="31">
        <v>3200</v>
      </c>
      <c r="C101" s="27">
        <f>SUM(C102:C105)</f>
        <v>0</v>
      </c>
      <c r="D101" s="27">
        <f>SUM(D102:D105)</f>
        <v>0</v>
      </c>
      <c r="E101" s="27">
        <f t="shared" si="1"/>
        <v>0</v>
      </c>
    </row>
    <row r="102" spans="1:5" ht="15">
      <c r="A102" s="33" t="s">
        <v>107</v>
      </c>
      <c r="B102" s="31">
        <v>3210</v>
      </c>
      <c r="C102" s="27">
        <v>0</v>
      </c>
      <c r="D102" s="27">
        <v>0</v>
      </c>
      <c r="E102" s="27">
        <f t="shared" si="1"/>
        <v>0</v>
      </c>
    </row>
    <row r="103" spans="1:5" ht="15">
      <c r="A103" s="33" t="s">
        <v>108</v>
      </c>
      <c r="B103" s="31">
        <v>3220</v>
      </c>
      <c r="C103" s="27">
        <v>0</v>
      </c>
      <c r="D103" s="27">
        <v>0</v>
      </c>
      <c r="E103" s="27">
        <f t="shared" si="1"/>
        <v>0</v>
      </c>
    </row>
    <row r="104" spans="1:5" ht="15">
      <c r="A104" s="33" t="s">
        <v>109</v>
      </c>
      <c r="B104" s="31">
        <v>3230</v>
      </c>
      <c r="C104" s="27">
        <v>0</v>
      </c>
      <c r="D104" s="27">
        <v>0</v>
      </c>
      <c r="E104" s="27">
        <f t="shared" si="1"/>
        <v>0</v>
      </c>
    </row>
    <row r="105" spans="1:5" ht="15">
      <c r="A105" s="28" t="s">
        <v>110</v>
      </c>
      <c r="B105" s="25">
        <v>3240</v>
      </c>
      <c r="C105" s="27">
        <v>0</v>
      </c>
      <c r="D105" s="27">
        <v>0</v>
      </c>
      <c r="E105" s="27">
        <f t="shared" si="1"/>
        <v>0</v>
      </c>
    </row>
    <row r="106" spans="1:5" ht="15">
      <c r="A106" s="39" t="s">
        <v>111</v>
      </c>
      <c r="B106" s="25">
        <v>4110</v>
      </c>
      <c r="C106" s="27">
        <f>SUM(C107:C109)</f>
        <v>0</v>
      </c>
      <c r="D106" s="27">
        <f>SUM(D107:D109)</f>
        <v>0</v>
      </c>
      <c r="E106" s="27"/>
    </row>
    <row r="107" spans="1:5" ht="15">
      <c r="A107" s="28" t="s">
        <v>112</v>
      </c>
      <c r="B107" s="25">
        <v>4111</v>
      </c>
      <c r="C107" s="27">
        <v>0</v>
      </c>
      <c r="D107" s="27">
        <v>0</v>
      </c>
      <c r="E107" s="27"/>
    </row>
    <row r="108" spans="1:5" ht="15">
      <c r="A108" s="28" t="s">
        <v>113</v>
      </c>
      <c r="B108" s="25">
        <v>4112</v>
      </c>
      <c r="C108" s="27">
        <v>0</v>
      </c>
      <c r="D108" s="27">
        <v>0</v>
      </c>
      <c r="E108" s="27"/>
    </row>
    <row r="109" spans="1:5" ht="15">
      <c r="A109" s="28" t="s">
        <v>114</v>
      </c>
      <c r="B109" s="25">
        <v>4113</v>
      </c>
      <c r="C109" s="27">
        <v>0</v>
      </c>
      <c r="D109" s="27">
        <v>0</v>
      </c>
      <c r="E109" s="27"/>
    </row>
    <row r="110" spans="1:5" ht="15">
      <c r="A110" s="39" t="s">
        <v>115</v>
      </c>
      <c r="B110" s="25">
        <v>4210</v>
      </c>
      <c r="C110" s="27">
        <v>0</v>
      </c>
      <c r="D110" s="27">
        <v>0</v>
      </c>
      <c r="E110" s="27"/>
    </row>
    <row r="111" spans="1:5" ht="14.25" customHeight="1">
      <c r="A111" s="53" t="s">
        <v>116</v>
      </c>
      <c r="B111" s="31">
        <v>9000</v>
      </c>
      <c r="C111" s="27">
        <v>0</v>
      </c>
      <c r="D111" s="27">
        <v>0</v>
      </c>
      <c r="E111" s="27">
        <f t="shared" si="1"/>
        <v>0</v>
      </c>
    </row>
    <row r="112" spans="1:5" ht="16.5" customHeight="1">
      <c r="A112" s="54"/>
      <c r="B112" s="55"/>
      <c r="C112" s="16"/>
      <c r="D112" s="16"/>
      <c r="E112" s="16"/>
    </row>
    <row r="113" ht="16.5" customHeight="1">
      <c r="A113" s="4" t="s">
        <v>117</v>
      </c>
    </row>
    <row r="114" spans="1:4" ht="15.75">
      <c r="A114" s="4" t="s">
        <v>118</v>
      </c>
      <c r="B114" s="12"/>
      <c r="C114" s="4"/>
      <c r="D114" s="56" t="s">
        <v>119</v>
      </c>
    </row>
    <row r="115" spans="1:4" ht="15.75">
      <c r="A115" s="4"/>
      <c r="B115" s="13" t="s">
        <v>12</v>
      </c>
      <c r="C115" s="4"/>
      <c r="D115" s="13" t="s">
        <v>13</v>
      </c>
    </row>
    <row r="116" spans="1:4" ht="15.75">
      <c r="A116" s="4"/>
      <c r="B116" s="57"/>
      <c r="C116" s="4"/>
      <c r="D116" s="58"/>
    </row>
    <row r="117" spans="1:4" ht="15.75">
      <c r="A117" s="4" t="s">
        <v>120</v>
      </c>
      <c r="B117" s="59"/>
      <c r="C117" s="4"/>
      <c r="D117" s="56" t="s">
        <v>121</v>
      </c>
    </row>
    <row r="118" spans="1:4" ht="15.75">
      <c r="A118" s="4"/>
      <c r="B118" s="13" t="s">
        <v>12</v>
      </c>
      <c r="C118" s="4"/>
      <c r="D118" s="13" t="s">
        <v>13</v>
      </c>
    </row>
    <row r="119" spans="1:3" ht="15.75">
      <c r="A119" s="4"/>
      <c r="B119" s="4"/>
      <c r="C119" s="4"/>
    </row>
    <row r="120" spans="1:4" ht="15.75">
      <c r="A120" s="10"/>
      <c r="B120" s="110"/>
      <c r="C120" s="111"/>
      <c r="D120" s="111"/>
    </row>
    <row r="121" spans="1:4" ht="15">
      <c r="A121" s="13" t="s">
        <v>14</v>
      </c>
      <c r="B121" s="112"/>
      <c r="C121" s="112"/>
      <c r="D121" s="112"/>
    </row>
    <row r="123" ht="15">
      <c r="A123" s="1" t="s">
        <v>122</v>
      </c>
    </row>
    <row r="127" spans="1:5" ht="28.5" customHeight="1">
      <c r="A127" s="106"/>
      <c r="B127" s="106"/>
      <c r="C127" s="106"/>
      <c r="D127" s="106"/>
      <c r="E127" s="106"/>
    </row>
    <row r="128" spans="1:5" ht="15">
      <c r="A128" s="107" t="s">
        <v>123</v>
      </c>
      <c r="B128" s="107"/>
      <c r="C128" s="107"/>
      <c r="D128" s="107"/>
      <c r="E128" s="107"/>
    </row>
    <row r="129" spans="1:5" ht="31.5" customHeight="1">
      <c r="A129" s="106" t="s">
        <v>124</v>
      </c>
      <c r="B129" s="106"/>
      <c r="C129" s="106"/>
      <c r="D129" s="106"/>
      <c r="E129" s="106"/>
    </row>
  </sheetData>
  <sheetProtection/>
  <mergeCells count="27">
    <mergeCell ref="B120:D120"/>
    <mergeCell ref="B121:D121"/>
    <mergeCell ref="A16:E16"/>
    <mergeCell ref="A18:E18"/>
    <mergeCell ref="A19:E19"/>
    <mergeCell ref="A29:A30"/>
    <mergeCell ref="B29:B30"/>
    <mergeCell ref="C29:D29"/>
    <mergeCell ref="E29:E30"/>
    <mergeCell ref="A17:E17"/>
    <mergeCell ref="A20:E20"/>
    <mergeCell ref="C23:E23"/>
    <mergeCell ref="C6:E6"/>
    <mergeCell ref="C8:E8"/>
    <mergeCell ref="C7:E7"/>
    <mergeCell ref="C10:E10"/>
    <mergeCell ref="C9:E9"/>
    <mergeCell ref="K17:O17"/>
    <mergeCell ref="A128:E128"/>
    <mergeCell ref="A129:E129"/>
    <mergeCell ref="D2:E2"/>
    <mergeCell ref="D3:E3"/>
    <mergeCell ref="D4:E4"/>
    <mergeCell ref="A25:C25"/>
    <mergeCell ref="A48:A49"/>
    <mergeCell ref="A127:E127"/>
    <mergeCell ref="A21:E21"/>
  </mergeCells>
  <conditionalFormatting sqref="C6:C11 A124:E65536 C21:E22 D117:D119 A16:E20 C122:D123 D111:D115 A6:B14 A21:A39 B21:B24 C23:C24 E6:IV14 D6:D15 C13:C15 C56:C58 A41:A123 B26:B123 C112:C119 C60:C61 C26:C54 D39:D40 D46:D47 D44 D24:D37 D49:D61 C64:D67 D85:D88 E24:E123 F16:IV65536">
    <cfRule type="cellIs" priority="3" dxfId="63" operator="equal" stopIfTrue="1">
      <formula>0</formula>
    </cfRule>
  </conditionalFormatting>
  <conditionalFormatting sqref="F15:IV15 A15:B15 C55 C59 C68:C111 D89:D110 D68:D84 C62:D63 D38 D41:D43 D45 D48">
    <cfRule type="cellIs" priority="4" dxfId="64" operator="equal" stopIfTrue="1">
      <formula>0</formula>
    </cfRule>
  </conditionalFormatting>
  <conditionalFormatting sqref="I59:J74">
    <cfRule type="cellIs" priority="2" dxfId="63" operator="equal" stopIfTrue="1">
      <formula>0</formula>
    </cfRule>
  </conditionalFormatting>
  <conditionalFormatting sqref="H64:H70">
    <cfRule type="cellIs" priority="1" dxfId="63" operator="equal" stopIfTrue="1">
      <formula>0</formula>
    </cfRule>
  </conditionalFormatting>
  <printOptions horizontalCentered="1"/>
  <pageMargins left="0.2755905511811024" right="0.2362204724409449" top="0.35433070866141736" bottom="0.2362204724409449" header="0.2755905511811024" footer="0.1968503937007874"/>
  <pageSetup horizontalDpi="600" verticalDpi="600" orientation="portrait" paperSize="9" scale="64" r:id="rId1"/>
  <rowBreaks count="2" manualBreakCount="2">
    <brk id="70" max="4" man="1"/>
    <brk id="1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User</cp:lastModifiedBy>
  <cp:lastPrinted>2020-01-29T12:39:05Z</cp:lastPrinted>
  <dcterms:created xsi:type="dcterms:W3CDTF">2020-01-29T12:32:47Z</dcterms:created>
  <dcterms:modified xsi:type="dcterms:W3CDTF">2020-01-31T10:15:47Z</dcterms:modified>
  <cp:category/>
  <cp:version/>
  <cp:contentType/>
  <cp:contentStatus/>
</cp:coreProperties>
</file>